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1 - Vnější ochrana před ..." sheetId="2" r:id="rId2"/>
    <sheet name="02 - VRN - Vedlejší rozpo..." sheetId="3" r:id="rId3"/>
    <sheet name="Pokyny pro vyplnění" sheetId="4" r:id="rId4"/>
  </sheets>
  <definedNames>
    <definedName name="_xlnm.Print_Area" localSheetId="0">'Rekapitulace stavby'!$D$4:$AO$36,'Rekapitulace stavby'!$C$42:$AQ$57</definedName>
    <definedName name="_xlnm.Print_Titles" localSheetId="0">'Rekapitulace stavby'!$52:$52</definedName>
    <definedName name="_xlnm._FilterDatabase" localSheetId="1" hidden="1">'01 - Vnější ochrana před ...'!$C$89:$K$178</definedName>
    <definedName name="_xlnm.Print_Area" localSheetId="1">'01 - Vnější ochrana před ...'!$C$4:$J$39,'01 - Vnější ochrana před ...'!$C$45:$J$71,'01 - Vnější ochrana před ...'!$C$77:$K$178</definedName>
    <definedName name="_xlnm.Print_Titles" localSheetId="1">'01 - Vnější ochrana před ...'!$89:$89</definedName>
    <definedName name="_xlnm._FilterDatabase" localSheetId="2" hidden="1">'02 - VRN - Vedlejší rozpo...'!$C$83:$K$106</definedName>
    <definedName name="_xlnm.Print_Area" localSheetId="2">'02 - VRN - Vedlejší rozpo...'!$C$4:$J$39,'02 - VRN - Vedlejší rozpo...'!$C$45:$J$65,'02 - VRN - Vedlejší rozpo...'!$C$71:$K$106</definedName>
    <definedName name="_xlnm.Print_Titles" localSheetId="2">'02 - VRN - Vedlejší rozpo...'!$83:$83</definedName>
    <definedName name="_xlnm.Print_Area" localSheetId="3">'Pokyny pro vyplnění'!$B$2:$K$71,'Pokyny pro vyplnění'!$B$74:$K$118,'Pokyny pro vyplnění'!$B$121:$K$161,'Pokyny pro vyplnění'!$B$164:$K$219</definedName>
  </definedNames>
  <calcPr/>
</workbook>
</file>

<file path=xl/calcChain.xml><?xml version="1.0" encoding="utf-8"?>
<calcChain xmlns="http://schemas.openxmlformats.org/spreadsheetml/2006/main">
  <c i="3" l="1" r="J37"/>
  <c r="J36"/>
  <c i="1" r="AY56"/>
  <c i="3" r="J35"/>
  <c i="1" r="AX56"/>
  <c i="3" r="BI106"/>
  <c r="BH106"/>
  <c r="BG106"/>
  <c r="BF106"/>
  <c r="T106"/>
  <c r="T105"/>
  <c r="R106"/>
  <c r="R105"/>
  <c r="P106"/>
  <c r="P105"/>
  <c r="BI103"/>
  <c r="BH103"/>
  <c r="BG103"/>
  <c r="BF103"/>
  <c r="T103"/>
  <c r="T102"/>
  <c r="R103"/>
  <c r="R102"/>
  <c r="P103"/>
  <c r="P102"/>
  <c r="BI100"/>
  <c r="BH100"/>
  <c r="BG100"/>
  <c r="BF100"/>
  <c r="T100"/>
  <c r="R100"/>
  <c r="P100"/>
  <c r="BI98"/>
  <c r="BH98"/>
  <c r="BG98"/>
  <c r="BF98"/>
  <c r="T98"/>
  <c r="R98"/>
  <c r="P98"/>
  <c r="BI95"/>
  <c r="BH95"/>
  <c r="BG95"/>
  <c r="BF95"/>
  <c r="T95"/>
  <c r="R95"/>
  <c r="P95"/>
  <c r="BI93"/>
  <c r="BH93"/>
  <c r="BG93"/>
  <c r="BF93"/>
  <c r="T93"/>
  <c r="R93"/>
  <c r="P93"/>
  <c r="BI91"/>
  <c r="BH91"/>
  <c r="BG91"/>
  <c r="BF91"/>
  <c r="T91"/>
  <c r="R91"/>
  <c r="P91"/>
  <c r="BI89"/>
  <c r="BH89"/>
  <c r="BG89"/>
  <c r="BF89"/>
  <c r="T89"/>
  <c r="R89"/>
  <c r="P89"/>
  <c r="BI86"/>
  <c r="BH86"/>
  <c r="BG86"/>
  <c r="BF86"/>
  <c r="T86"/>
  <c r="T85"/>
  <c r="R86"/>
  <c r="R85"/>
  <c r="P86"/>
  <c r="P85"/>
  <c r="J80"/>
  <c r="F78"/>
  <c r="E76"/>
  <c r="J54"/>
  <c r="F52"/>
  <c r="E50"/>
  <c r="J24"/>
  <c r="E24"/>
  <c r="J81"/>
  <c r="J23"/>
  <c r="J18"/>
  <c r="E18"/>
  <c r="F55"/>
  <c r="J17"/>
  <c r="J15"/>
  <c r="E15"/>
  <c r="F80"/>
  <c r="J14"/>
  <c r="J12"/>
  <c r="J52"/>
  <c r="E7"/>
  <c r="E74"/>
  <c i="2" r="J37"/>
  <c r="J36"/>
  <c i="1" r="AY55"/>
  <c i="2" r="J35"/>
  <c i="1" r="AX55"/>
  <c i="2" r="BI177"/>
  <c r="BH177"/>
  <c r="BG177"/>
  <c r="BF177"/>
  <c r="T177"/>
  <c r="T176"/>
  <c r="R177"/>
  <c r="R176"/>
  <c r="P177"/>
  <c r="P176"/>
  <c r="BI174"/>
  <c r="BH174"/>
  <c r="BG174"/>
  <c r="BF174"/>
  <c r="T174"/>
  <c r="T173"/>
  <c r="R174"/>
  <c r="R173"/>
  <c r="P174"/>
  <c r="P173"/>
  <c r="BI172"/>
  <c r="BH172"/>
  <c r="BG172"/>
  <c r="BF172"/>
  <c r="T172"/>
  <c r="R172"/>
  <c r="P172"/>
  <c r="BI170"/>
  <c r="BH170"/>
  <c r="BG170"/>
  <c r="BF170"/>
  <c r="T170"/>
  <c r="R170"/>
  <c r="P170"/>
  <c r="BI168"/>
  <c r="BH168"/>
  <c r="BG168"/>
  <c r="BF168"/>
  <c r="T168"/>
  <c r="R168"/>
  <c r="P168"/>
  <c r="BI166"/>
  <c r="BH166"/>
  <c r="BG166"/>
  <c r="BF166"/>
  <c r="T166"/>
  <c r="R166"/>
  <c r="P166"/>
  <c r="BI165"/>
  <c r="BH165"/>
  <c r="BG165"/>
  <c r="BF165"/>
  <c r="T165"/>
  <c r="R165"/>
  <c r="P165"/>
  <c r="BI164"/>
  <c r="BH164"/>
  <c r="BG164"/>
  <c r="BF164"/>
  <c r="T164"/>
  <c r="R164"/>
  <c r="P164"/>
  <c r="BI163"/>
  <c r="BH163"/>
  <c r="BG163"/>
  <c r="BF163"/>
  <c r="T163"/>
  <c r="R163"/>
  <c r="P163"/>
  <c r="BI161"/>
  <c r="BH161"/>
  <c r="BG161"/>
  <c r="BF161"/>
  <c r="T161"/>
  <c r="R161"/>
  <c r="P161"/>
  <c r="BI159"/>
  <c r="BH159"/>
  <c r="BG159"/>
  <c r="BF159"/>
  <c r="T159"/>
  <c r="R159"/>
  <c r="P159"/>
  <c r="BI158"/>
  <c r="BH158"/>
  <c r="BG158"/>
  <c r="BF158"/>
  <c r="T158"/>
  <c r="R158"/>
  <c r="P158"/>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22"/>
  <c r="BH122"/>
  <c r="BG122"/>
  <c r="BF122"/>
  <c r="T122"/>
  <c r="R122"/>
  <c r="P122"/>
  <c r="BI111"/>
  <c r="BH111"/>
  <c r="BG111"/>
  <c r="BF111"/>
  <c r="T111"/>
  <c r="R111"/>
  <c r="P111"/>
  <c r="BI109"/>
  <c r="BH109"/>
  <c r="BG109"/>
  <c r="BF109"/>
  <c r="T109"/>
  <c r="R109"/>
  <c r="P109"/>
  <c r="BI106"/>
  <c r="BH106"/>
  <c r="BG106"/>
  <c r="BF106"/>
  <c r="T106"/>
  <c r="R106"/>
  <c r="P106"/>
  <c r="BI104"/>
  <c r="BH104"/>
  <c r="BG104"/>
  <c r="BF104"/>
  <c r="T104"/>
  <c r="R104"/>
  <c r="P104"/>
  <c r="BI103"/>
  <c r="BH103"/>
  <c r="BG103"/>
  <c r="BF103"/>
  <c r="T103"/>
  <c r="R103"/>
  <c r="P103"/>
  <c r="BI101"/>
  <c r="BH101"/>
  <c r="BG101"/>
  <c r="BF101"/>
  <c r="T101"/>
  <c r="R101"/>
  <c r="P101"/>
  <c r="BI100"/>
  <c r="BH100"/>
  <c r="BG100"/>
  <c r="BF100"/>
  <c r="T100"/>
  <c r="R100"/>
  <c r="P100"/>
  <c r="BI98"/>
  <c r="BH98"/>
  <c r="BG98"/>
  <c r="BF98"/>
  <c r="T98"/>
  <c r="R98"/>
  <c r="P98"/>
  <c r="BI97"/>
  <c r="BH97"/>
  <c r="BG97"/>
  <c r="BF97"/>
  <c r="T97"/>
  <c r="R97"/>
  <c r="P97"/>
  <c r="BI95"/>
  <c r="BH95"/>
  <c r="BG95"/>
  <c r="BF95"/>
  <c r="T95"/>
  <c r="R95"/>
  <c r="P95"/>
  <c r="BI94"/>
  <c r="BH94"/>
  <c r="BG94"/>
  <c r="BF94"/>
  <c r="T94"/>
  <c r="R94"/>
  <c r="P94"/>
  <c r="BI92"/>
  <c r="BH92"/>
  <c r="BG92"/>
  <c r="BF92"/>
  <c r="T92"/>
  <c r="R92"/>
  <c r="P92"/>
  <c r="J86"/>
  <c r="F84"/>
  <c r="E82"/>
  <c r="J54"/>
  <c r="F52"/>
  <c r="E50"/>
  <c r="J24"/>
  <c r="E24"/>
  <c r="J87"/>
  <c r="J23"/>
  <c r="J18"/>
  <c r="E18"/>
  <c r="F55"/>
  <c r="J17"/>
  <c r="J15"/>
  <c r="E15"/>
  <c r="F86"/>
  <c r="J14"/>
  <c r="J12"/>
  <c r="J84"/>
  <c r="E7"/>
  <c r="E80"/>
  <c i="1" r="L50"/>
  <c r="AM50"/>
  <c r="AM49"/>
  <c r="L49"/>
  <c r="AM47"/>
  <c r="L47"/>
  <c r="L45"/>
  <c r="L44"/>
  <c i="2" r="J151"/>
  <c r="J148"/>
  <c i="3" r="BK106"/>
  <c i="2" r="J161"/>
  <c r="BK161"/>
  <c r="BK142"/>
  <c i="3" r="BK91"/>
  <c i="2" r="J98"/>
  <c r="BK101"/>
  <c i="3" r="J98"/>
  <c i="2" r="BK125"/>
  <c r="BK177"/>
  <c r="J104"/>
  <c r="BK148"/>
  <c r="J106"/>
  <c r="BK97"/>
  <c r="BK140"/>
  <c r="BK144"/>
  <c i="3" r="J91"/>
  <c i="2" r="BK100"/>
  <c r="J168"/>
  <c r="J166"/>
  <c r="BK149"/>
  <c i="3" r="J103"/>
  <c i="2" r="BK153"/>
  <c r="BK109"/>
  <c i="3" r="BK103"/>
  <c i="2" r="BK165"/>
  <c r="BK164"/>
  <c r="BK151"/>
  <c i="3" r="J86"/>
  <c i="2" r="BK170"/>
  <c r="BK155"/>
  <c r="J135"/>
  <c r="J177"/>
  <c r="BK159"/>
  <c r="BK146"/>
  <c i="3" r="J106"/>
  <c i="2" r="BK158"/>
  <c i="3" r="J100"/>
  <c i="2" r="J164"/>
  <c r="J122"/>
  <c r="BK104"/>
  <c r="J159"/>
  <c i="3" r="J89"/>
  <c i="2" r="J97"/>
  <c r="J127"/>
  <c r="J174"/>
  <c i="3" r="BK93"/>
  <c i="2" r="BK103"/>
  <c r="J100"/>
  <c r="BK166"/>
  <c i="3" r="BK89"/>
  <c i="2" r="BK131"/>
  <c r="J157"/>
  <c i="3" r="J95"/>
  <c i="2" r="J172"/>
  <c r="J158"/>
  <c i="3" r="BK100"/>
  <c i="2" r="J163"/>
  <c r="BK136"/>
  <c r="J103"/>
  <c r="J131"/>
  <c r="J170"/>
  <c r="BK138"/>
  <c r="BK111"/>
  <c r="BK135"/>
  <c r="BK157"/>
  <c r="J129"/>
  <c r="BK94"/>
  <c r="BK129"/>
  <c r="J144"/>
  <c i="3" r="BK86"/>
  <c i="2" r="BK127"/>
  <c r="J146"/>
  <c i="1" r="AS54"/>
  <c i="2" r="BK174"/>
  <c r="F36"/>
  <c r="J133"/>
  <c r="J153"/>
  <c r="J142"/>
  <c r="J149"/>
  <c r="J125"/>
  <c r="BK98"/>
  <c r="J138"/>
  <c r="J111"/>
  <c i="3" r="J93"/>
  <c i="2" r="J109"/>
  <c r="J101"/>
  <c r="BK133"/>
  <c r="J136"/>
  <c r="BK95"/>
  <c r="BK123"/>
  <c r="BK163"/>
  <c r="J123"/>
  <c r="J95"/>
  <c r="J155"/>
  <c i="3" r="BK95"/>
  <c i="2" r="J140"/>
  <c r="BK168"/>
  <c r="BK122"/>
  <c r="BK172"/>
  <c r="J165"/>
  <c r="J92"/>
  <c i="3" r="BK98"/>
  <c i="2" r="J94"/>
  <c r="BK92"/>
  <c r="BK106"/>
  <c l="1" r="T91"/>
  <c r="BK124"/>
  <c r="J124"/>
  <c r="J63"/>
  <c r="P137"/>
  <c r="R150"/>
  <c r="T160"/>
  <c i="3" r="P88"/>
  <c i="2" r="P108"/>
  <c r="T124"/>
  <c r="BK150"/>
  <c r="J150"/>
  <c r="J65"/>
  <c r="P160"/>
  <c r="T169"/>
  <c i="3" r="R97"/>
  <c i="2" r="R91"/>
  <c r="P124"/>
  <c r="R137"/>
  <c r="P154"/>
  <c r="R160"/>
  <c i="3" r="T88"/>
  <c i="2" r="BK91"/>
  <c r="J91"/>
  <c r="J60"/>
  <c r="T108"/>
  <c r="T137"/>
  <c r="T150"/>
  <c r="T154"/>
  <c r="P169"/>
  <c r="P91"/>
  <c r="R108"/>
  <c r="BK137"/>
  <c r="J137"/>
  <c r="J64"/>
  <c r="BK154"/>
  <c r="J154"/>
  <c r="J66"/>
  <c r="R154"/>
  <c r="BK169"/>
  <c r="J169"/>
  <c r="J68"/>
  <c i="3" r="BK88"/>
  <c r="J88"/>
  <c r="J61"/>
  <c r="BK97"/>
  <c r="J97"/>
  <c r="J62"/>
  <c i="2" r="BK108"/>
  <c r="J108"/>
  <c r="J62"/>
  <c r="R124"/>
  <c r="P150"/>
  <c r="BK160"/>
  <c r="J160"/>
  <c r="J67"/>
  <c r="R169"/>
  <c i="3" r="R88"/>
  <c r="R84"/>
  <c r="P97"/>
  <c r="T97"/>
  <c i="2" r="BK173"/>
  <c r="J173"/>
  <c r="J69"/>
  <c i="3" r="BK85"/>
  <c i="2" r="BK176"/>
  <c r="J176"/>
  <c r="J70"/>
  <c i="3" r="BK102"/>
  <c r="J102"/>
  <c r="J63"/>
  <c r="BK105"/>
  <c r="J105"/>
  <c r="J64"/>
  <c i="2" r="BK107"/>
  <c r="J107"/>
  <c r="J61"/>
  <c i="3" r="E48"/>
  <c r="J55"/>
  <c i="2" r="BK90"/>
  <c r="J90"/>
  <c i="3" r="BE86"/>
  <c r="F81"/>
  <c r="BE89"/>
  <c r="BE93"/>
  <c r="BE100"/>
  <c r="J78"/>
  <c r="BE103"/>
  <c r="BE91"/>
  <c r="BE95"/>
  <c r="BE106"/>
  <c r="F54"/>
  <c r="BE98"/>
  <c i="2" r="E48"/>
  <c r="F87"/>
  <c r="BE95"/>
  <c r="BE109"/>
  <c r="BE125"/>
  <c r="BE129"/>
  <c r="BE133"/>
  <c r="BE163"/>
  <c r="J55"/>
  <c r="BE100"/>
  <c r="BE104"/>
  <c r="BE123"/>
  <c r="BE127"/>
  <c r="BE131"/>
  <c r="BE135"/>
  <c r="BE142"/>
  <c r="BE153"/>
  <c r="BE157"/>
  <c r="BE159"/>
  <c r="BE164"/>
  <c r="BE170"/>
  <c r="F54"/>
  <c r="BE94"/>
  <c r="BE98"/>
  <c r="BE103"/>
  <c r="BE140"/>
  <c r="BE144"/>
  <c r="BE148"/>
  <c r="BE158"/>
  <c r="BE161"/>
  <c r="BE174"/>
  <c r="BE92"/>
  <c r="BE97"/>
  <c r="BE101"/>
  <c r="BE111"/>
  <c r="BE136"/>
  <c r="BE149"/>
  <c r="BE165"/>
  <c r="BE166"/>
  <c r="BE172"/>
  <c r="BE177"/>
  <c r="J52"/>
  <c r="BE106"/>
  <c r="BE122"/>
  <c r="BE138"/>
  <c r="BE146"/>
  <c r="BE151"/>
  <c r="BE155"/>
  <c r="BE168"/>
  <c i="1" r="BC55"/>
  <c i="2" r="J34"/>
  <c i="1" r="AW55"/>
  <c i="3" r="J34"/>
  <c i="1" r="AW56"/>
  <c i="3" r="F37"/>
  <c i="1" r="BD56"/>
  <c i="2" r="F35"/>
  <c i="1" r="BB55"/>
  <c i="3" r="F34"/>
  <c i="1" r="BA56"/>
  <c i="3" r="F36"/>
  <c i="1" r="BC56"/>
  <c r="BC54"/>
  <c r="W32"/>
  <c i="2" r="J30"/>
  <c i="3" r="F35"/>
  <c i="1" r="BB56"/>
  <c i="2" r="F34"/>
  <c i="1" r="BA55"/>
  <c i="2" r="F37"/>
  <c i="1" r="BD55"/>
  <c i="3" l="1" r="T84"/>
  <c r="P84"/>
  <c i="1" r="AU56"/>
  <c i="2" r="P107"/>
  <c r="P90"/>
  <c i="1" r="AU55"/>
  <c i="2" r="R107"/>
  <c r="R90"/>
  <c i="3" r="BK84"/>
  <c r="J84"/>
  <c r="J59"/>
  <c i="2" r="T107"/>
  <c r="T90"/>
  <c i="3" r="J85"/>
  <c r="J60"/>
  <c i="1" r="AG55"/>
  <c i="2" r="J59"/>
  <c r="J33"/>
  <c i="1" r="AV55"/>
  <c r="AT55"/>
  <c r="AN55"/>
  <c r="AY54"/>
  <c i="3" r="F33"/>
  <c i="1" r="AZ56"/>
  <c r="AU54"/>
  <c i="3" r="J33"/>
  <c i="1" r="AV56"/>
  <c r="AT56"/>
  <c i="2" r="F33"/>
  <c i="1" r="AZ55"/>
  <c r="BB54"/>
  <c r="W31"/>
  <c r="BD54"/>
  <c r="W33"/>
  <c r="BA54"/>
  <c r="W30"/>
  <c i="2" l="1" r="J39"/>
  <c i="3" r="J30"/>
  <c i="1" r="AG56"/>
  <c r="AG54"/>
  <c r="AK26"/>
  <c r="AZ54"/>
  <c r="W29"/>
  <c r="AW54"/>
  <c r="AK30"/>
  <c r="AX54"/>
  <c i="3" l="1" r="J39"/>
  <c i="1" r="AN56"/>
  <c r="AV54"/>
  <c r="AK29"/>
  <c r="AK35"/>
  <c l="1" r="AT54"/>
  <c r="AN54"/>
</calcChain>
</file>

<file path=xl/sharedStrings.xml><?xml version="1.0" encoding="utf-8"?>
<sst xmlns="http://schemas.openxmlformats.org/spreadsheetml/2006/main">
  <si>
    <t>Export Komplet</t>
  </si>
  <si>
    <t>VZ</t>
  </si>
  <si>
    <t>2.0</t>
  </si>
  <si>
    <t>ZAMOK</t>
  </si>
  <si>
    <t>False</t>
  </si>
  <si>
    <t>{03a0838b-f899-45b7-9abf-24fad7a6f7a1}</t>
  </si>
  <si>
    <t>0,01</t>
  </si>
  <si>
    <t>21</t>
  </si>
  <si>
    <t>12</t>
  </si>
  <si>
    <t>REKAPITULACE STAVBY</t>
  </si>
  <si>
    <t xml:space="preserve">v ---  níže se nacházejí doplnkové a pomocné údaje k sestavám  --- v</t>
  </si>
  <si>
    <t>Návod na vyplnění</t>
  </si>
  <si>
    <t>0,001</t>
  </si>
  <si>
    <t>Kód:</t>
  </si>
  <si>
    <t>351124</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</si>
  <si>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</si>
  <si>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</si>
  <si>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Výměna střešní krytiny Pavlínin Dvůr Fialova 4, 787 01 Šumperk 1 - Bleskosvod</t>
  </si>
  <si>
    <t>KSO:</t>
  </si>
  <si>
    <t/>
  </si>
  <si>
    <t>CC-CZ:</t>
  </si>
  <si>
    <t>Místo:</t>
  </si>
  <si>
    <t>Šumperk</t>
  </si>
  <si>
    <t>Datum:</t>
  </si>
  <si>
    <t>18. 10. 2024</t>
  </si>
  <si>
    <t>Zadavatel:</t>
  </si>
  <si>
    <t>IČ:</t>
  </si>
  <si>
    <t xml:space="preserve"> </t>
  </si>
  <si>
    <t>DIČ:</t>
  </si>
  <si>
    <t>Uchazeč:</t>
  </si>
  <si>
    <t>Vyplň údaj</t>
  </si>
  <si>
    <t>Projektant:</t>
  </si>
  <si>
    <t>Ing. Pavel Matura</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</si>
  <si>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</si>
  <si>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</si>
  <si>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</si>
  <si>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</si>
  <si>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</si>
  <si>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</si>
  <si>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</si>
  <si>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</si>
  <si>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</si>
  <si>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</si>
  <si>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</si>
  <si>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</si>
  <si>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</si>
  <si>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</si>
  <si>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</si>
  <si>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</si>
  <si>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</si>
  <si>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</si>
  <si>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</si>
  <si>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</si>
  <si>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</si>
  <si>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</si>
  <si>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</si>
  <si>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</si>
  <si>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</si>
  <si>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</si>
  <si>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</si>
  <si>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</si>
  <si>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</si>
  <si>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</si>
  <si>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</si>
  <si>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</si>
  <si>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</si>
  <si>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</si>
  <si>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</si>
  <si>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</si>
  <si>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</si>
  <si>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</si>
  <si>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</si>
  <si>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</si>
  <si>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</si>
  <si>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</si>
  <si>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</si>
  <si>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</si>
  <si>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Vnější ochrana před bleskem</t>
  </si>
  <si>
    <t>STA</t>
  </si>
  <si>
    <t>1</t>
  </si>
  <si>
    <t>{101bef5b-23ee-4c84-96c2-3b792719bdbe}</t>
  </si>
  <si>
    <t>2</t>
  </si>
  <si>
    <t>02</t>
  </si>
  <si>
    <t>VRN - Vedlejší rozpočtové náklady</t>
  </si>
  <si>
    <t>{f0fce239-7be8-4104-8529-c80dfbd86c9c}</t>
  </si>
  <si>
    <t>KRYCÍ LIST SOUPISU PRACÍ</t>
  </si>
  <si>
    <t>Objekt:</t>
  </si>
  <si>
    <t>01 - Vnější ochrana před bleskem</t>
  </si>
  <si>
    <t>REKAPITULACE ČLENĚNÍ SOUPISU PRACÍ</t>
  </si>
  <si>
    <t>Kód dílu - Popis</t>
  </si>
  <si>
    <t>Cena celkem [CZK]</t>
  </si>
  <si>
    <t>-1</t>
  </si>
  <si>
    <t>A - Uzemnění</t>
  </si>
  <si>
    <t xml:space="preserve">B - Systém vnější ochrany pro  LPS III - izolovaná soustava</t>
  </si>
  <si>
    <t xml:space="preserve">    B.1 - Vysokonapěťový vodič pro s&lt;0.75 m, barva šedá</t>
  </si>
  <si>
    <t xml:space="preserve">    B.2 - JT5,7 - Jímací stožár (GFK/Nerez 3,2m a jímač 2,5m)</t>
  </si>
  <si>
    <t xml:space="preserve">    B.3 - JT4,2 - Jímací stožár (GFK/Nerez 3,2m a jímač 1m)</t>
  </si>
  <si>
    <t xml:space="preserve">    B.4 - Prvky pro ukotvení stožárů</t>
  </si>
  <si>
    <t xml:space="preserve">    B.5 - Připojovací prvky</t>
  </si>
  <si>
    <t xml:space="preserve">    B.6 - Ekvipotenciálové vyrovnání </t>
  </si>
  <si>
    <t>C - Úprava jímací soustavy - neřešená část</t>
  </si>
  <si>
    <t>D - Přesun hmot</t>
  </si>
  <si>
    <t>E - Revize</t>
  </si>
  <si>
    <t>SOUPIS PRACÍ</t>
  </si>
  <si>
    <t>PČ</t>
  </si>
  <si>
    <t>MJ</t>
  </si>
  <si>
    <t>Množství</t>
  </si>
  <si>
    <t>J.cena [CZK]</t>
  </si>
  <si>
    <t>Cenová soustava</t>
  </si>
  <si>
    <t>J. Nh [h]</t>
  </si>
  <si>
    <t>Nh celkem [h]</t>
  </si>
  <si>
    <t>J. hmotnost [t]</t>
  </si>
  <si>
    <t>Hmotnost celkem [t]</t>
  </si>
  <si>
    <t>J. suť [t]</t>
  </si>
  <si>
    <t>Suť Celkem [t]</t>
  </si>
  <si>
    <t>Náklady soupisu celkem</t>
  </si>
  <si>
    <t>A</t>
  </si>
  <si>
    <t>Uzemnění</t>
  </si>
  <si>
    <t>ROZPOCET</t>
  </si>
  <si>
    <t>K</t>
  </si>
  <si>
    <t>741440031</t>
  </si>
  <si>
    <t>Montáž zemnicích desek a tyčí s připojením na svodové nebo uzemňovací vedení bez příslušenství tyčí, délky do 2 m</t>
  </si>
  <si>
    <t>kus</t>
  </si>
  <si>
    <t>CS ÚRS 2024 02</t>
  </si>
  <si>
    <t>16</t>
  </si>
  <si>
    <t>-2096147697</t>
  </si>
  <si>
    <t>Online PSC</t>
  </si>
  <si>
    <t>https://podminky.urs.cz/item/CS_URS_2024_02/741440031</t>
  </si>
  <si>
    <t>M</t>
  </si>
  <si>
    <t>11.281.541</t>
  </si>
  <si>
    <t>Zaváděcí tyč/vývod uzemnění podle ČSN EN 62561-2, pro propojení svodů na uzemňovací soustavu. Provedení s oboustranně sraženými hranami, Rd 16/2000 mm nerez.</t>
  </si>
  <si>
    <t>ks</t>
  </si>
  <si>
    <t>Vlastní položka</t>
  </si>
  <si>
    <t>32</t>
  </si>
  <si>
    <t>1003125176</t>
  </si>
  <si>
    <t>7</t>
  </si>
  <si>
    <t>741420022</t>
  </si>
  <si>
    <t>Montáž hromosvodného vedení svorek se 3 a více šrouby</t>
  </si>
  <si>
    <t>-202282971</t>
  </si>
  <si>
    <t>https://podminky.urs.cz/item/CS_URS_2024_02/741420022</t>
  </si>
  <si>
    <t>8</t>
  </si>
  <si>
    <t>35431026</t>
  </si>
  <si>
    <t>svorka uzemnění nerez V4 křížová pro vodič D 6- 10mm s mezideskou</t>
  </si>
  <si>
    <t>1192407299</t>
  </si>
  <si>
    <t>3</t>
  </si>
  <si>
    <t>741420101</t>
  </si>
  <si>
    <t>Montáž oddáleného vedení držáků do zdiva</t>
  </si>
  <si>
    <t>-1433061881</t>
  </si>
  <si>
    <t>https://podminky.urs.cz/item/CS_URS_2024_02/741420101</t>
  </si>
  <si>
    <t>4</t>
  </si>
  <si>
    <t>10.539.757</t>
  </si>
  <si>
    <t>Držák tyče s příložkou, opatřenou prořezem, pro upevnění zaváděcách tyčí a vývodů z uzemnění prům. 16 mm. Použití pro různé typy materiálů, např. hliník, nerez, FeZn a měď, pevné uchycení tyče. Provedení s vrutem, umělohmotnou podložkou a hmoždinkou. Materiál úchytu nerez.</t>
  </si>
  <si>
    <t>-774275492</t>
  </si>
  <si>
    <t>5</t>
  </si>
  <si>
    <t>741420021</t>
  </si>
  <si>
    <t>Montáž hromosvodného vedení svorek se 2 šrouby</t>
  </si>
  <si>
    <t>-1524532310</t>
  </si>
  <si>
    <t>https://podminky.urs.cz/item/CS_URS_2024_02/741420021</t>
  </si>
  <si>
    <t>6</t>
  </si>
  <si>
    <t>11.039.671</t>
  </si>
  <si>
    <t>Zkušební svorka UNI pro spojení jímací tyče nebo zaváděcí tyče s kruhovým vodičem. Svorka je testovánas přihlédnutím kČSN EN 62561-1 zkušebním bleskovým proudem 200 kA (10/350 μs). Provedení s pérovou podložkou a mezidestičkou pro kruhové a páskové vedení.Materiál nerezová ocel (V2A).</t>
  </si>
  <si>
    <t>-1632108874</t>
  </si>
  <si>
    <t>44</t>
  </si>
  <si>
    <t>741420083</t>
  </si>
  <si>
    <t>Montáž hromosvodného vedení doplňků štítků k označení svodů</t>
  </si>
  <si>
    <t>-1243423231</t>
  </si>
  <si>
    <t>https://podminky.urs.cz/item/CS_URS_2024_02/741420083</t>
  </si>
  <si>
    <t>45</t>
  </si>
  <si>
    <t>35442113</t>
  </si>
  <si>
    <t>štítek kovový - bez čísla</t>
  </si>
  <si>
    <t>-14678435</t>
  </si>
  <si>
    <t>B</t>
  </si>
  <si>
    <t xml:space="preserve">Systém vnější ochrany pro  LPS III - izolovaná soustava</t>
  </si>
  <si>
    <t>B.1</t>
  </si>
  <si>
    <t>Vysokonapěťový vodič pro s&lt;0.75 m, barva šedá</t>
  </si>
  <si>
    <t>9</t>
  </si>
  <si>
    <t>741420002</t>
  </si>
  <si>
    <t>Montáž hromosvodného vedení svodových drátů nebo lan s podpěrami, D přes 10 mm</t>
  </si>
  <si>
    <t>m</t>
  </si>
  <si>
    <t>1924025189</t>
  </si>
  <si>
    <t>https://podminky.urs.cz/item/CS_URS_2024_02/741420002</t>
  </si>
  <si>
    <t>10</t>
  </si>
  <si>
    <t>11.008.816</t>
  </si>
  <si>
    <t>Vodič s vysokonapěťovou izolací, pro dodržení dostatečné vzdálenosti vůči elektricky vodivým částem podle ČSN EN 62305-3, pro zabránění nebezpečným přeskokům mezi částmi vnějšího systému ochrany před bleskem a vnitřními vodivými částmi (elektrická zařízení, potrubní vedení apod.) Pro zabránění vzniku plazivého výboje je vodič opatřen speciálním pláštěm, který umožňuje řídit vůči vztažnému potenciálu vysoká impulzní napětí, způsobená bleskem. Ekvivalent dostatečné vzdálenosti s ≤ 75 cm (pro vzduch) nebo s ≤ 150 cm (pro pevný nevodivý materiál). Venkovní průměr izolovaného vedení 23mm, barva pláště vodiče šedá.</t>
  </si>
  <si>
    <t>1832505687</t>
  </si>
  <si>
    <t>VV</t>
  </si>
  <si>
    <t>"Svod 2 - délka vodiče" 14</t>
  </si>
  <si>
    <t>"Svod 3 - délka vodiče" 20</t>
  </si>
  <si>
    <t>"Svod 4 - délka vodiče" 19</t>
  </si>
  <si>
    <t>"Svod 5 - délka vodiče" 16</t>
  </si>
  <si>
    <t>"Svod 7 - délka vodiče" 14</t>
  </si>
  <si>
    <t>"Svod 8 - délka vodiče" 14</t>
  </si>
  <si>
    <t>"Propoj mezi jímači - délka vodiče" 19</t>
  </si>
  <si>
    <t>"Propoj mezi jímači - délka vodiče" 20</t>
  </si>
  <si>
    <t>Součet</t>
  </si>
  <si>
    <t>11</t>
  </si>
  <si>
    <t>11.242.130</t>
  </si>
  <si>
    <t>Střešní držák vedení, nerez střešní držák vedení s příložkou se dvěma šrouby, a s prolisovanou vzpěrou pro uložení vodiče HVI v ploše šikmých střech. Materiál vzpěry: nerez, Průměr vodiče: 20/23 mm.</t>
  </si>
  <si>
    <t>1890467115</t>
  </si>
  <si>
    <t>13</t>
  </si>
  <si>
    <t>11.008.819</t>
  </si>
  <si>
    <t>Držák vedení pro vysokonapěťové vodiče, s příložkou se dvěma šrouby, nerezové provedení s umělohmotnou podložkou, například pro montáž na stěnu.</t>
  </si>
  <si>
    <t>1480738167</t>
  </si>
  <si>
    <t>B.2</t>
  </si>
  <si>
    <t>JT5,7 - Jímací stožár (GFK/Nerez 3,2m a jímač 2,5m)</t>
  </si>
  <si>
    <t>14</t>
  </si>
  <si>
    <t>741420103</t>
  </si>
  <si>
    <t>Montáž oddáleného vedení držáků na trubku</t>
  </si>
  <si>
    <t>-7594116</t>
  </si>
  <si>
    <t>https://podminky.urs.cz/item/CS_URS_2024_02/741420103</t>
  </si>
  <si>
    <t>15</t>
  </si>
  <si>
    <t>741420121</t>
  </si>
  <si>
    <t>Montáž oddáleného vedení izolační tyče</t>
  </si>
  <si>
    <t>-1947462385</t>
  </si>
  <si>
    <t>https://podminky.urs.cz/item/CS_URS_2024_02/741420121</t>
  </si>
  <si>
    <t>741430011</t>
  </si>
  <si>
    <t>Montáž jímacích tyčí délky přes 3 m, na střešní hřeben</t>
  </si>
  <si>
    <t>1285818167</t>
  </si>
  <si>
    <t>https://podminky.urs.cz/item/CS_URS_2024_02/741430011</t>
  </si>
  <si>
    <t>17</t>
  </si>
  <si>
    <t>741410063</t>
  </si>
  <si>
    <t>Montáž uzemňovacího vedení s upevněním, propojením a připojením pomocí svorek doplňků ochranného pospojování pláště kabelu s konstrukcí</t>
  </si>
  <si>
    <t>1415605446</t>
  </si>
  <si>
    <t>https://podminky.urs.cz/item/CS_URS_2024_02/741410063</t>
  </si>
  <si>
    <t>18</t>
  </si>
  <si>
    <t>741420054</t>
  </si>
  <si>
    <t>Montáž hromosvodného vedení ochranných prvků tvarování prvků</t>
  </si>
  <si>
    <t>1667193918</t>
  </si>
  <si>
    <t>https://podminky.urs.cz/item/CS_URS_2024_02/741420054</t>
  </si>
  <si>
    <t>19</t>
  </si>
  <si>
    <t>4013364157804</t>
  </si>
  <si>
    <t>Podpůrná trubka s vnitřním připojením a vnitřní pružinovou PA svorkou. Jímací tyč Ø 22 / 16 / 10 mm. Délka podpůrné trubky 3200mm, délka izolační části 1535mm, délka jímací tyče 2500mm, materiál GFK/NEREZ.</t>
  </si>
  <si>
    <t>1783593517</t>
  </si>
  <si>
    <t>20</t>
  </si>
  <si>
    <t>manžeta_střecha</t>
  </si>
  <si>
    <t>Prostupová manžeta střechou, proti zatékání vody v místě průchodu podpůrné trubky.</t>
  </si>
  <si>
    <t>-84621633</t>
  </si>
  <si>
    <t>B.3</t>
  </si>
  <si>
    <t>JT4,2 - Jímací stožár (GFK/Nerez 3,2m a jímač 1m)</t>
  </si>
  <si>
    <t>1153075217</t>
  </si>
  <si>
    <t>22</t>
  </si>
  <si>
    <t>-1288822400</t>
  </si>
  <si>
    <t>23</t>
  </si>
  <si>
    <t>-1883313701</t>
  </si>
  <si>
    <t>24</t>
  </si>
  <si>
    <t>-726696510</t>
  </si>
  <si>
    <t>25</t>
  </si>
  <si>
    <t>79185877</t>
  </si>
  <si>
    <t>26</t>
  </si>
  <si>
    <t>4013364157781</t>
  </si>
  <si>
    <t>Podpůrná trubka s vnitřním připojením a vnitřní pružinovou PA svorkou. Jímací tyč Ø 22 / 16 / 10 mm. Délka podpůrné trubky 3200mm, délka izolační části 1535mm, délka jímací tyče 1000mm, materiál GFK/NEREZ.</t>
  </si>
  <si>
    <t>139162383</t>
  </si>
  <si>
    <t>27</t>
  </si>
  <si>
    <t>2124868455</t>
  </si>
  <si>
    <t>B.4</t>
  </si>
  <si>
    <t>Prvky pro ukotvení stožárů</t>
  </si>
  <si>
    <t>28</t>
  </si>
  <si>
    <t>741910512</t>
  </si>
  <si>
    <t>Montáž kovových nosných a doplňkových konstrukcí se zhotovením pro upevnění přístrojů a zařízení celkové hmotnosti přes 5 do 10 kg</t>
  </si>
  <si>
    <t>-539621879</t>
  </si>
  <si>
    <t>https://podminky.urs.cz/item/CS_URS_2024_02/741910512</t>
  </si>
  <si>
    <t>29</t>
  </si>
  <si>
    <t>11.125.378</t>
  </si>
  <si>
    <t>Držák na stěnu s nastavitelnou délkou 150 - 200 mm, pro upevnění podpůrných trubek nebo jímacích tyčí D 40/50 mm..Nerezová ocel (V2A).</t>
  </si>
  <si>
    <t>288643604</t>
  </si>
  <si>
    <t>B.5</t>
  </si>
  <si>
    <t>Připojovací prvky</t>
  </si>
  <si>
    <t>30</t>
  </si>
  <si>
    <t>741130041</t>
  </si>
  <si>
    <t>Ukončení vodičů izolovaných s označením a zapojením smršťovací záklopkou nebo páskou bez letování, průřezu žíly do 25 mm2</t>
  </si>
  <si>
    <t>1213176770</t>
  </si>
  <si>
    <t>https://podminky.urs.cz/item/CS_URS_2024_02/741130041</t>
  </si>
  <si>
    <t>31</t>
  </si>
  <si>
    <t>11.106.113</t>
  </si>
  <si>
    <t>Upevňovací sada pro připojení až 4 vodičů k podpůrným trubkám, složená z připojovací destičky (čtyřnásobné s dvojicí pojistných matic) a upevňovacího kroužku se čtyřmi držáky vedení (D 20 mm), opatřenými prořezem pro zajištění oblasti koncovky (součástí sady jsou 2 stahovací pásky).</t>
  </si>
  <si>
    <t>sada</t>
  </si>
  <si>
    <t>625244722</t>
  </si>
  <si>
    <t>11.346.293</t>
  </si>
  <si>
    <t>Připojovací prvek pro vodič Ø 23 mm, pro uložení vně podpůrné trubky, pro vytvoření koncovky vedení při instalaci vně podpůrné trubky (hlavice pro připojovací destičku, včetně dvou smršťovacích bužírek 1x černá, 1x šedá).</t>
  </si>
  <si>
    <t>-894034563</t>
  </si>
  <si>
    <t>33</t>
  </si>
  <si>
    <t>11.008.817</t>
  </si>
  <si>
    <t>Připojovací prvek pro vodič Ø 23 mm pro ukončení např. na zkušební svorce. Připojovací prvek pro zakončení vodiče 23mm, pro vytvoření koncovky vedení na jiné části vnější ochrany před bleskem nebo na uzemňovací soustavu (součástí jsou dvě smršťovací bužírky 1x černá, 1x šedá).</t>
  </si>
  <si>
    <t>242861605</t>
  </si>
  <si>
    <t>B.6</t>
  </si>
  <si>
    <t xml:space="preserve">Ekvipotenciálové vyrovnání </t>
  </si>
  <si>
    <t>34</t>
  </si>
  <si>
    <t>741410003</t>
  </si>
  <si>
    <t>Montáž uzemňovacího vedení s upevněním, propojením a připojením pomocí svorek na povrchu drátu nebo lana Ø do 10 mm</t>
  </si>
  <si>
    <t>-1188332783</t>
  </si>
  <si>
    <t>https://podminky.urs.cz/item/CS_URS_2024_02/741410003</t>
  </si>
  <si>
    <t>35</t>
  </si>
  <si>
    <t>35441077</t>
  </si>
  <si>
    <t>drát D 8mm AlMgSi</t>
  </si>
  <si>
    <t>kg</t>
  </si>
  <si>
    <t>120957952</t>
  </si>
  <si>
    <t>38</t>
  </si>
  <si>
    <t>10.341.954</t>
  </si>
  <si>
    <t>Střešní držák vedení s plynule nastavitelným rozsahem, pro upevnění jímacího vedení na hřebenové tašky. Volné uchycení vedení, stranově nastavitelné (libovolně v celém rozsahu držáku). Provedení z umělé hmoty, odolné vůči povětrnostním vlivům, UV odolné a bezhalogenové.</t>
  </si>
  <si>
    <t>-520009400</t>
  </si>
  <si>
    <t>39</t>
  </si>
  <si>
    <t>4013364042285</t>
  </si>
  <si>
    <t>Držák vedení pod taškovou krytinu se vzpěrou s prolisovanými háčky k ohnutí a zaháknutí za latě.</t>
  </si>
  <si>
    <t>3228585</t>
  </si>
  <si>
    <t>36</t>
  </si>
  <si>
    <t>741420023</t>
  </si>
  <si>
    <t>Montáž hromosvodného vedení svorek na okapové žlaby</t>
  </si>
  <si>
    <t>1578537263</t>
  </si>
  <si>
    <t>https://podminky.urs.cz/item/CS_URS_2024_02/741420023</t>
  </si>
  <si>
    <t>37</t>
  </si>
  <si>
    <t>35442043</t>
  </si>
  <si>
    <t>svorka uzemnění nerez na vodovodní potrubí a okapové roury</t>
  </si>
  <si>
    <t>1976226636</t>
  </si>
  <si>
    <t>C</t>
  </si>
  <si>
    <t>Úprava jímací soustavy - neřešená část</t>
  </si>
  <si>
    <t>40</t>
  </si>
  <si>
    <t>741420001</t>
  </si>
  <si>
    <t>Montáž hromosvodného vedení svodových drátů nebo lan s podpěrami, Ø do 10 mm</t>
  </si>
  <si>
    <t>-1891692777</t>
  </si>
  <si>
    <t>https://podminky.urs.cz/item/CS_URS_2024_02/741420001</t>
  </si>
  <si>
    <t>41</t>
  </si>
  <si>
    <t>-436256042</t>
  </si>
  <si>
    <t>Přesun hmot</t>
  </si>
  <si>
    <t>42</t>
  </si>
  <si>
    <t>998741112</t>
  </si>
  <si>
    <t>Přesun hmot pro silnoproud stanovený z hmotnosti přesunovaného materiálu vodorovná dopravní vzdálenost do 50 m s omezením mechanizace v objektech výšky přes 6 do 12 m</t>
  </si>
  <si>
    <t>t</t>
  </si>
  <si>
    <t>-1522212166</t>
  </si>
  <si>
    <t>https://podminky.urs.cz/item/CS_URS_2024_02/998741112</t>
  </si>
  <si>
    <t>E</t>
  </si>
  <si>
    <t>Revize</t>
  </si>
  <si>
    <t>43</t>
  </si>
  <si>
    <t>741810002</t>
  </si>
  <si>
    <t>Zkoušky a prohlídky elektrických rozvodů a zařízení celková prohlídka a vyhotovení revizní zprávy pro objem montážních prací přes 100 do 500 tis. Kč</t>
  </si>
  <si>
    <t>187714606</t>
  </si>
  <si>
    <t>https://podminky.urs.cz/item/CS_URS_2024_02/741810002</t>
  </si>
  <si>
    <t>02 - VRN - Vedlejší rozpočtové náklady</t>
  </si>
  <si>
    <t>A - Dokumentace</t>
  </si>
  <si>
    <t>B - Demontáž stávajícího hromosvodu</t>
  </si>
  <si>
    <t>C - Zemní práce - zemnicí tyče</t>
  </si>
  <si>
    <t>D - Doprava</t>
  </si>
  <si>
    <t>E - Ostatní drobný materiál</t>
  </si>
  <si>
    <t>Dokumentace</t>
  </si>
  <si>
    <t>013254000</t>
  </si>
  <si>
    <t>Dokumentace skutečného provedení stavby</t>
  </si>
  <si>
    <t>hod</t>
  </si>
  <si>
    <t>1024</t>
  </si>
  <si>
    <t>-1983753184</t>
  </si>
  <si>
    <t>https://podminky.urs.cz/item/CS_URS_2024_02/013254000</t>
  </si>
  <si>
    <t>Demontáž stávajícího hromosvodu</t>
  </si>
  <si>
    <t>741421833</t>
  </si>
  <si>
    <t>Demontáž hromosvodného vedení bez zachování funkčnosti svodových drátů nebo lan na šikmé střeše, průměru přes 8 mm</t>
  </si>
  <si>
    <t>842580675</t>
  </si>
  <si>
    <t>https://podminky.urs.cz/item/CS_URS_2024_02/741421833</t>
  </si>
  <si>
    <t>741421843</t>
  </si>
  <si>
    <t>Demontáž hromosvodného vedení bez zachování funkčnosti svorek šroubových se 2 šrouby</t>
  </si>
  <si>
    <t>-571902016</t>
  </si>
  <si>
    <t>https://podminky.urs.cz/item/CS_URS_2024_02/741421843</t>
  </si>
  <si>
    <t>741421853</t>
  </si>
  <si>
    <t>Demontáž hromosvodného vedení podpěr střešního vedení pod tašky</t>
  </si>
  <si>
    <t>-39830449</t>
  </si>
  <si>
    <t>https://podminky.urs.cz/item/CS_URS_2024_02/741421853</t>
  </si>
  <si>
    <t>741421873</t>
  </si>
  <si>
    <t>Demontáž hromosvodného vedení doplňků ochranných úhelníků, délky přes 1,4 m</t>
  </si>
  <si>
    <t>-1096111321</t>
  </si>
  <si>
    <t>https://podminky.urs.cz/item/CS_URS_2024_02/741421873</t>
  </si>
  <si>
    <t>Zemní práce - zemnicí tyče</t>
  </si>
  <si>
    <t>460091112</t>
  </si>
  <si>
    <t>Odkop zeminy ručně s přemístěním výkopku do vzdálenosti 3 m od okraje jámy nebo s naložením na dopravní prostředek v hornině třídy těžitelnosti I skupiny 3</t>
  </si>
  <si>
    <t>m3</t>
  </si>
  <si>
    <t>64</t>
  </si>
  <si>
    <t>808244308</t>
  </si>
  <si>
    <t>https://podminky.urs.cz/item/CS_URS_2024_02/460091112</t>
  </si>
  <si>
    <t>460391123</t>
  </si>
  <si>
    <t>Zásyp jam ručně s uložením výkopku ve vrstvách a úpravou povrchu s přemístění sypaniny ze vzdálenosti do 10 m se zhutněním z horniny třídy těžitelnosti I skupiny 3</t>
  </si>
  <si>
    <t>928098416</t>
  </si>
  <si>
    <t>https://podminky.urs.cz/item/CS_URS_2024_02/460391123</t>
  </si>
  <si>
    <t>Doprava</t>
  </si>
  <si>
    <t>081002000</t>
  </si>
  <si>
    <t>Náklady na dopravu</t>
  </si>
  <si>
    <t>kpl</t>
  </si>
  <si>
    <t>-212541051</t>
  </si>
  <si>
    <t>https://podminky.urs.cz/item/CS_URS_2024_02/081002000</t>
  </si>
  <si>
    <t>Ostatní drobný materiál</t>
  </si>
  <si>
    <t>DRMAT</t>
  </si>
  <si>
    <t>Ostatní drobný podružný a spojovací materiál. Jedná se o drobný jednicový materiál, jehož podíl na celkových materiálových nákladech je malý a proto se položkově neuvádí.</t>
  </si>
  <si>
    <t>-1542783600</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</si>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</sst>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i/>
      <sz val="9"/>
      <color rgb="FF0000FF"/>
      <name val="Arial CE"/>
    </font>
    <font>
      <i/>
      <sz val="8"/>
      <color rgb="FF0000FF"/>
      <name val="Arial CE"/>
    </font>
    <font>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9" fillId="0" borderId="0" applyNumberFormat="0" applyFill="0" applyBorder="0" applyAlignment="0" applyProtection="0"/>
  </cellStyleXfs>
  <cellXfs count="35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2"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7" fillId="0" borderId="6" xfId="0" applyFont="1" applyBorder="1" applyAlignment="1" applyProtection="1">
      <alignment horizontal="left" vertical="center"/>
    </xf>
    <xf numFmtId="0" fontId="0" fillId="0" borderId="6" xfId="0" applyFont="1" applyBorder="1" applyAlignment="1" applyProtection="1">
      <alignment vertical="center"/>
    </xf>
    <xf numFmtId="4" fontId="17"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4"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9" fillId="0" borderId="12" xfId="0" applyFont="1" applyBorder="1" applyAlignment="1">
      <alignment horizontal="center" vertical="center"/>
    </xf>
    <xf numFmtId="0" fontId="19"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0" fillId="0" borderId="15" xfId="0" applyFont="1" applyBorder="1" applyAlignment="1">
      <alignment horizontal="left" vertical="center"/>
    </xf>
    <xf numFmtId="0" fontId="20"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0" fillId="0" borderId="15" xfId="0" applyFont="1" applyBorder="1" applyAlignment="1" applyProtection="1">
      <alignment horizontal="left" vertical="center"/>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1" fillId="4" borderId="7" xfId="0" applyFont="1" applyFill="1" applyBorder="1" applyAlignment="1" applyProtection="1">
      <alignment horizontal="center" vertical="center"/>
    </xf>
    <xf numFmtId="0" fontId="21"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1" fillId="4" borderId="8" xfId="0" applyFont="1" applyFill="1" applyBorder="1" applyAlignment="1" applyProtection="1">
      <alignment horizontal="center" vertical="center"/>
    </xf>
    <xf numFmtId="0" fontId="21" fillId="4" borderId="8" xfId="0" applyFont="1" applyFill="1" applyBorder="1" applyAlignment="1" applyProtection="1">
      <alignment horizontal="right" vertical="center"/>
    </xf>
    <xf numFmtId="0" fontId="21" fillId="4" borderId="9" xfId="0" applyFont="1" applyFill="1" applyBorder="1" applyAlignment="1" applyProtection="1">
      <alignment horizontal="center" vertical="center"/>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22"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9" fillId="0" borderId="15"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6"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4"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8" fillId="0" borderId="15"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6" xfId="0" applyNumberFormat="1" applyFont="1" applyBorder="1" applyAlignment="1" applyProtection="1">
      <alignment vertical="center"/>
    </xf>
    <xf numFmtId="0" fontId="5" fillId="0" borderId="0" xfId="0" applyFont="1" applyAlignment="1">
      <alignment horizontal="left" vertical="center"/>
    </xf>
    <xf numFmtId="4"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166" fontId="28" fillId="0" borderId="21" xfId="0" applyNumberFormat="1" applyFont="1" applyBorder="1" applyAlignment="1" applyProtection="1">
      <alignment vertical="center"/>
    </xf>
    <xf numFmtId="4" fontId="28" fillId="0" borderId="22" xfId="0" applyNumberFormat="1" applyFont="1" applyBorder="1" applyAlignment="1" applyProtection="1">
      <alignment vertical="center"/>
    </xf>
    <xf numFmtId="0" fontId="0" fillId="0" borderId="2" xfId="0" applyBorder="1"/>
    <xf numFmtId="0" fontId="0" fillId="0" borderId="3" xfId="0" applyBorder="1"/>
    <xf numFmtId="0" fontId="13"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7"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21"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8" xfId="0" applyFont="1" applyFill="1" applyBorder="1" applyAlignment="1" applyProtection="1">
      <alignment horizontal="center" vertical="center" wrapText="1"/>
    </xf>
    <xf numFmtId="0" fontId="21"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3" fillId="0" borderId="0" xfId="0" applyNumberFormat="1" applyFont="1" applyAlignment="1" applyProtection="1"/>
    <xf numFmtId="0" fontId="0" fillId="0" borderId="13" xfId="0" applyBorder="1" applyAlignment="1" applyProtection="1">
      <alignment vertical="center"/>
    </xf>
    <xf numFmtId="166" fontId="31" fillId="0" borderId="13" xfId="0" applyNumberFormat="1" applyFont="1" applyBorder="1" applyAlignment="1" applyProtection="1"/>
    <xf numFmtId="166" fontId="31" fillId="0" borderId="14" xfId="0" applyNumberFormat="1" applyFont="1" applyBorder="1" applyAlignment="1" applyProtection="1"/>
    <xf numFmtId="4" fontId="32"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21" fillId="0" borderId="23" xfId="0" applyFont="1" applyBorder="1" applyAlignment="1" applyProtection="1">
      <alignment horizontal="center" vertical="center"/>
    </xf>
    <xf numFmtId="49" fontId="21" fillId="0" borderId="23" xfId="0" applyNumberFormat="1" applyFont="1" applyBorder="1" applyAlignment="1" applyProtection="1">
      <alignment horizontal="left" vertical="center" wrapText="1"/>
    </xf>
    <xf numFmtId="0" fontId="21" fillId="0" borderId="23" xfId="0" applyFont="1" applyBorder="1" applyAlignment="1" applyProtection="1">
      <alignment horizontal="left" vertical="center" wrapText="1"/>
    </xf>
    <xf numFmtId="0" fontId="21" fillId="0" borderId="23" xfId="0" applyFont="1" applyBorder="1" applyAlignment="1" applyProtection="1">
      <alignment horizontal="center" vertical="center" wrapText="1"/>
    </xf>
    <xf numFmtId="167" fontId="21" fillId="0" borderId="23" xfId="0" applyNumberFormat="1" applyFont="1" applyBorder="1" applyAlignment="1" applyProtection="1">
      <alignment vertical="center"/>
    </xf>
    <xf numFmtId="4" fontId="21" fillId="2" borderId="23" xfId="0" applyNumberFormat="1" applyFont="1" applyFill="1" applyBorder="1" applyAlignment="1" applyProtection="1">
      <alignment vertical="center"/>
      <protection locked="0"/>
    </xf>
    <xf numFmtId="4" fontId="21" fillId="0" borderId="23" xfId="0" applyNumberFormat="1" applyFont="1" applyBorder="1" applyAlignment="1" applyProtection="1">
      <alignment vertical="center"/>
    </xf>
    <xf numFmtId="0" fontId="22" fillId="2" borderId="15"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6"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5" fillId="0" borderId="23" xfId="0" applyFont="1" applyBorder="1" applyAlignment="1" applyProtection="1">
      <alignment horizontal="center" vertical="center"/>
    </xf>
    <xf numFmtId="49" fontId="35" fillId="0" borderId="23" xfId="0" applyNumberFormat="1"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23" xfId="0" applyFont="1" applyBorder="1" applyAlignment="1" applyProtection="1">
      <alignment horizontal="center" vertical="center" wrapText="1"/>
    </xf>
    <xf numFmtId="167" fontId="35" fillId="0" borderId="23" xfId="0" applyNumberFormat="1" applyFont="1" applyBorder="1" applyAlignment="1" applyProtection="1">
      <alignment vertical="center"/>
    </xf>
    <xf numFmtId="4" fontId="35" fillId="2" borderId="23" xfId="0" applyNumberFormat="1" applyFont="1" applyFill="1" applyBorder="1" applyAlignment="1" applyProtection="1">
      <alignment vertical="center"/>
      <protection locked="0"/>
    </xf>
    <xf numFmtId="4" fontId="35" fillId="0" borderId="23" xfId="0" applyNumberFormat="1" applyFont="1" applyBorder="1" applyAlignment="1" applyProtection="1">
      <alignment vertical="center"/>
    </xf>
    <xf numFmtId="0" fontId="36" fillId="0" borderId="4" xfId="0" applyFont="1" applyBorder="1" applyAlignment="1">
      <alignment vertical="center"/>
    </xf>
    <xf numFmtId="0" fontId="35" fillId="2" borderId="15"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7" fillId="0" borderId="0" xfId="0" applyFont="1" applyAlignment="1" applyProtection="1">
      <alignment horizontal="left"/>
    </xf>
    <xf numFmtId="4" fontId="7" fillId="0" borderId="0" xfId="0" applyNumberFormat="1" applyFont="1" applyAlignment="1" applyProtection="1"/>
    <xf numFmtId="0" fontId="9" fillId="0" borderId="4" xfId="0" applyFont="1" applyBorder="1" applyAlignment="1" applyProtection="1">
      <alignment vertical="center"/>
    </xf>
    <xf numFmtId="0" fontId="9" fillId="0" borderId="0" xfId="0" applyFont="1" applyAlignment="1" applyProtection="1">
      <alignment vertical="center"/>
    </xf>
    <xf numFmtId="0" fontId="37"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35" fillId="2" borderId="20" xfId="0" applyFont="1" applyFill="1" applyBorder="1" applyAlignment="1" applyProtection="1">
      <alignment horizontal="left" vertical="center"/>
      <protection locked="0"/>
    </xf>
    <xf numFmtId="0" fontId="35" fillId="0" borderId="21" xfId="0" applyFont="1" applyBorder="1" applyAlignment="1" applyProtection="1">
      <alignment horizontal="center" vertical="center"/>
    </xf>
    <xf numFmtId="166" fontId="22" fillId="0" borderId="21" xfId="0" applyNumberFormat="1" applyFont="1" applyBorder="1" applyAlignment="1" applyProtection="1">
      <alignment vertical="center"/>
    </xf>
    <xf numFmtId="166" fontId="22" fillId="0" borderId="22" xfId="0" applyNumberFormat="1" applyFont="1" applyBorder="1" applyAlignment="1" applyProtection="1">
      <alignment vertical="center"/>
    </xf>
    <xf numFmtId="0" fontId="0" fillId="0" borderId="0" xfId="0" applyAlignment="1">
      <alignment vertical="top"/>
    </xf>
    <xf numFmtId="0" fontId="38" fillId="0" borderId="24"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8" fillId="0" borderId="27" xfId="0" applyFont="1" applyBorder="1" applyAlignment="1">
      <alignment horizontal="center" vertical="center" wrapText="1"/>
    </xf>
    <xf numFmtId="0" fontId="39" fillId="0" borderId="1"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7" xfId="0" applyFont="1" applyBorder="1" applyAlignment="1">
      <alignment vertical="center" wrapText="1"/>
    </xf>
    <xf numFmtId="0" fontId="40" fillId="0" borderId="29" xfId="0" applyFont="1" applyBorder="1" applyAlignment="1">
      <alignment horizontal="left" wrapText="1"/>
    </xf>
    <xf numFmtId="0" fontId="38" fillId="0" borderId="28" xfId="0" applyFont="1" applyBorder="1" applyAlignment="1">
      <alignmen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27" xfId="0" applyFont="1" applyBorder="1" applyAlignment="1">
      <alignment vertical="center" wrapText="1"/>
    </xf>
    <xf numFmtId="0" fontId="41" fillId="0" borderId="1" xfId="0" applyFont="1" applyBorder="1" applyAlignment="1">
      <alignment vertical="center" wrapText="1"/>
    </xf>
    <xf numFmtId="0" fontId="41" fillId="0" borderId="1" xfId="0" applyFont="1" applyBorder="1" applyAlignment="1">
      <alignment horizontal="left" vertical="center"/>
    </xf>
    <xf numFmtId="0" fontId="41" fillId="0" borderId="1" xfId="0" applyFont="1" applyBorder="1" applyAlignment="1">
      <alignment vertical="center"/>
    </xf>
    <xf numFmtId="49" fontId="41" fillId="0" borderId="1" xfId="0" applyNumberFormat="1" applyFont="1" applyBorder="1" applyAlignment="1">
      <alignment horizontal="left" vertical="center" wrapText="1"/>
    </xf>
    <xf numFmtId="49" fontId="41" fillId="0" borderId="1" xfId="0" applyNumberFormat="1" applyFont="1" applyBorder="1" applyAlignment="1">
      <alignment vertical="center" wrapText="1"/>
    </xf>
    <xf numFmtId="0" fontId="38" fillId="0" borderId="30" xfId="0" applyFont="1" applyBorder="1" applyAlignment="1">
      <alignment vertical="center" wrapText="1"/>
    </xf>
    <xf numFmtId="0" fontId="43" fillId="0" borderId="29" xfId="0" applyFont="1" applyBorder="1" applyAlignment="1">
      <alignment vertical="center" wrapText="1"/>
    </xf>
    <xf numFmtId="0" fontId="38" fillId="0" borderId="31" xfId="0" applyFont="1" applyBorder="1" applyAlignment="1">
      <alignment vertical="center" wrapText="1"/>
    </xf>
    <xf numFmtId="0" fontId="38" fillId="0" borderId="1" xfId="0" applyFont="1" applyBorder="1" applyAlignment="1">
      <alignment vertical="top"/>
    </xf>
    <xf numFmtId="0" fontId="38" fillId="0" borderId="0" xfId="0" applyFont="1" applyAlignment="1">
      <alignment vertical="top"/>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8" fillId="0" borderId="27" xfId="0" applyFont="1" applyBorder="1" applyAlignment="1">
      <alignment horizontal="left" vertical="center"/>
    </xf>
    <xf numFmtId="0" fontId="39" fillId="0" borderId="1" xfId="0" applyFont="1" applyBorder="1" applyAlignment="1">
      <alignment horizontal="center" vertical="center"/>
    </xf>
    <xf numFmtId="0" fontId="38" fillId="0" borderId="28" xfId="0" applyFont="1" applyBorder="1" applyAlignment="1">
      <alignment horizontal="left" vertical="center"/>
    </xf>
    <xf numFmtId="0" fontId="40" fillId="0" borderId="1" xfId="0" applyFont="1" applyBorder="1" applyAlignment="1">
      <alignment horizontal="left" vertical="center"/>
    </xf>
    <xf numFmtId="0" fontId="44" fillId="0" borderId="0" xfId="0" applyFont="1" applyAlignment="1">
      <alignment horizontal="left" vertical="center"/>
    </xf>
    <xf numFmtId="0" fontId="40" fillId="0" borderId="29" xfId="0" applyFont="1" applyBorder="1" applyAlignment="1">
      <alignment horizontal="left" vertical="center"/>
    </xf>
    <xf numFmtId="0" fontId="40" fillId="0" borderId="29" xfId="0" applyFont="1" applyBorder="1" applyAlignment="1">
      <alignment horizontal="center" vertical="center"/>
    </xf>
    <xf numFmtId="0" fontId="44" fillId="0" borderId="29" xfId="0" applyFont="1" applyBorder="1" applyAlignment="1">
      <alignment horizontal="left" vertical="center"/>
    </xf>
    <xf numFmtId="0" fontId="45" fillId="0" borderId="1" xfId="0" applyFont="1" applyBorder="1" applyAlignment="1">
      <alignment horizontal="left" vertical="center"/>
    </xf>
    <xf numFmtId="0" fontId="42" fillId="0" borderId="0" xfId="0" applyFont="1" applyAlignment="1">
      <alignment horizontal="left" vertical="center"/>
    </xf>
    <xf numFmtId="0" fontId="46" fillId="0" borderId="1" xfId="0" applyFont="1" applyBorder="1" applyAlignment="1">
      <alignment horizontal="left" vertical="center"/>
    </xf>
    <xf numFmtId="0" fontId="41" fillId="0" borderId="1" xfId="0" applyFont="1" applyBorder="1" applyAlignment="1">
      <alignment horizontal="center" vertical="center"/>
    </xf>
    <xf numFmtId="0" fontId="41" fillId="0" borderId="0" xfId="0" applyFont="1" applyAlignment="1">
      <alignment horizontal="left" vertical="center"/>
    </xf>
    <xf numFmtId="0" fontId="42" fillId="0" borderId="27" xfId="0" applyFont="1" applyBorder="1" applyAlignment="1">
      <alignment horizontal="left" vertical="center"/>
    </xf>
    <xf numFmtId="0" fontId="41" fillId="0" borderId="1" xfId="0" applyFont="1" applyFill="1" applyBorder="1" applyAlignment="1">
      <alignment horizontal="left" vertical="center"/>
    </xf>
    <xf numFmtId="0" fontId="41" fillId="0" borderId="1" xfId="0" applyFont="1" applyFill="1" applyBorder="1" applyAlignment="1">
      <alignment horizontal="center" vertical="center"/>
    </xf>
    <xf numFmtId="0" fontId="38" fillId="0" borderId="30" xfId="0" applyFont="1" applyBorder="1" applyAlignment="1">
      <alignment horizontal="left" vertical="center"/>
    </xf>
    <xf numFmtId="0" fontId="43" fillId="0" borderId="29" xfId="0" applyFont="1" applyBorder="1" applyAlignment="1">
      <alignment horizontal="left" vertical="center"/>
    </xf>
    <xf numFmtId="0" fontId="38" fillId="0" borderId="31" xfId="0" applyFont="1" applyBorder="1" applyAlignment="1">
      <alignment horizontal="left" vertical="center"/>
    </xf>
    <xf numFmtId="0" fontId="38" fillId="0" borderId="1" xfId="0" applyFont="1" applyBorder="1" applyAlignment="1">
      <alignment horizontal="left" vertical="center"/>
    </xf>
    <xf numFmtId="0" fontId="43" fillId="0" borderId="1" xfId="0" applyFont="1" applyBorder="1" applyAlignment="1">
      <alignment horizontal="left" vertical="center"/>
    </xf>
    <xf numFmtId="0" fontId="44" fillId="0" borderId="1" xfId="0" applyFont="1" applyBorder="1" applyAlignment="1">
      <alignment horizontal="left" vertical="center"/>
    </xf>
    <xf numFmtId="0" fontId="42" fillId="0" borderId="29" xfId="0" applyFont="1" applyBorder="1" applyAlignment="1">
      <alignment horizontal="left" vertical="center"/>
    </xf>
    <xf numFmtId="0" fontId="38" fillId="0" borderId="1" xfId="0" applyFont="1" applyBorder="1" applyAlignment="1">
      <alignment horizontal="left"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38" fillId="0" borderId="27" xfId="0" applyFont="1" applyBorder="1" applyAlignment="1">
      <alignment horizontal="left" vertical="center" wrapText="1"/>
    </xf>
    <xf numFmtId="0" fontId="38"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42" fillId="0" borderId="27" xfId="0" applyFont="1" applyBorder="1" applyAlignment="1">
      <alignment horizontal="left" vertical="center" wrapText="1"/>
    </xf>
    <xf numFmtId="0" fontId="42" fillId="0" borderId="1" xfId="0" applyFont="1" applyBorder="1" applyAlignment="1">
      <alignment horizontal="left" vertical="center"/>
    </xf>
    <xf numFmtId="0" fontId="42" fillId="0" borderId="28" xfId="0" applyFont="1" applyBorder="1" applyAlignment="1">
      <alignment horizontal="left" vertical="center" wrapText="1"/>
    </xf>
    <xf numFmtId="0" fontId="42" fillId="0" borderId="28" xfId="0" applyFont="1" applyBorder="1" applyAlignment="1">
      <alignment horizontal="left" vertical="center"/>
    </xf>
    <xf numFmtId="0" fontId="42" fillId="0" borderId="30" xfId="0" applyFont="1" applyBorder="1" applyAlignment="1">
      <alignment horizontal="left" vertical="center" wrapText="1"/>
    </xf>
    <xf numFmtId="0" fontId="42" fillId="0" borderId="29" xfId="0" applyFont="1" applyBorder="1" applyAlignment="1">
      <alignment horizontal="left" vertical="center" wrapText="1"/>
    </xf>
    <xf numFmtId="0" fontId="42" fillId="0" borderId="31" xfId="0" applyFont="1" applyBorder="1" applyAlignment="1">
      <alignment horizontal="left" vertical="center" wrapText="1"/>
    </xf>
    <xf numFmtId="0" fontId="41" fillId="0" borderId="1" xfId="0" applyFont="1" applyBorder="1" applyAlignment="1">
      <alignment horizontal="left" vertical="top"/>
    </xf>
    <xf numFmtId="0" fontId="41" fillId="0" borderId="1" xfId="0" applyFont="1" applyBorder="1" applyAlignment="1">
      <alignment horizontal="center" vertical="top"/>
    </xf>
    <xf numFmtId="0" fontId="42" fillId="0" borderId="30"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center" vertical="center"/>
    </xf>
    <xf numFmtId="0" fontId="44" fillId="0" borderId="0" xfId="0" applyFont="1" applyAlignment="1">
      <alignment vertical="center"/>
    </xf>
    <xf numFmtId="0" fontId="40" fillId="0" borderId="1" xfId="0" applyFont="1" applyBorder="1" applyAlignment="1">
      <alignment vertical="center"/>
    </xf>
    <xf numFmtId="0" fontId="44" fillId="0" borderId="29" xfId="0" applyFont="1" applyBorder="1" applyAlignment="1">
      <alignment vertical="center"/>
    </xf>
    <xf numFmtId="0" fontId="40" fillId="0" borderId="29" xfId="0" applyFont="1" applyBorder="1" applyAlignment="1">
      <alignment vertical="center"/>
    </xf>
    <xf numFmtId="0" fontId="41" fillId="0" borderId="1" xfId="0" applyFont="1" applyBorder="1" applyAlignment="1">
      <alignment vertical="top"/>
    </xf>
    <xf numFmtId="49" fontId="41" fillId="0" borderId="1" xfId="0" applyNumberFormat="1" applyFont="1" applyBorder="1" applyAlignment="1">
      <alignment horizontal="left" vertical="center"/>
    </xf>
    <xf numFmtId="0" fontId="47" fillId="0" borderId="27" xfId="0" applyFont="1" applyBorder="1" applyAlignment="1" applyProtection="1">
      <alignment horizontal="left" vertical="center"/>
    </xf>
    <xf numFmtId="0" fontId="48" fillId="0" borderId="1" xfId="0" applyFont="1" applyBorder="1" applyAlignment="1" applyProtection="1">
      <alignment vertical="top"/>
    </xf>
    <xf numFmtId="0" fontId="48" fillId="0" borderId="1" xfId="0" applyFont="1" applyBorder="1" applyAlignment="1" applyProtection="1">
      <alignment horizontal="left" vertical="center"/>
    </xf>
    <xf numFmtId="0" fontId="48" fillId="0" borderId="1" xfId="0" applyFont="1" applyBorder="1" applyAlignment="1" applyProtection="1">
      <alignment horizontal="center" vertical="center"/>
    </xf>
    <xf numFmtId="49" fontId="48" fillId="0" borderId="1" xfId="0" applyNumberFormat="1" applyFont="1" applyBorder="1" applyAlignment="1" applyProtection="1">
      <alignment horizontal="left" vertical="center"/>
    </xf>
    <xf numFmtId="0" fontId="47" fillId="0" borderId="28" xfId="0" applyFont="1" applyBorder="1" applyAlignment="1" applyProtection="1">
      <alignment horizontal="left" vertical="center"/>
    </xf>
    <xf numFmtId="0" fontId="0" fillId="0" borderId="29" xfId="0" applyBorder="1" applyAlignment="1">
      <alignment vertical="top"/>
    </xf>
    <xf numFmtId="0" fontId="40" fillId="0" borderId="29" xfId="0" applyFont="1" applyBorder="1" applyAlignment="1">
      <alignment horizontal="left"/>
    </xf>
    <xf numFmtId="0" fontId="44" fillId="0" borderId="29" xfId="0" applyFont="1" applyBorder="1" applyAlignment="1"/>
    <xf numFmtId="0" fontId="38" fillId="0" borderId="27" xfId="0" applyFont="1" applyBorder="1" applyAlignment="1">
      <alignment vertical="top"/>
    </xf>
    <xf numFmtId="0" fontId="38" fillId="0" borderId="28" xfId="0" applyFont="1" applyBorder="1" applyAlignment="1">
      <alignment vertical="top"/>
    </xf>
    <xf numFmtId="0" fontId="38" fillId="0" borderId="30" xfId="0" applyFont="1" applyBorder="1" applyAlignment="1">
      <alignment vertical="top"/>
    </xf>
    <xf numFmtId="0" fontId="38" fillId="0" borderId="29" xfId="0" applyFont="1" applyBorder="1" applyAlignment="1">
      <alignment vertical="top"/>
    </xf>
    <xf numFmtId="0" fontId="38"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theme" Target="theme/theme1.xml" /><Relationship Id="rId7" Type="http://schemas.openxmlformats.org/officeDocument/2006/relationships/calcChain" Target="calcChain.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4_02/741440031" TargetMode="External" /><Relationship Id="rId2" Type="http://schemas.openxmlformats.org/officeDocument/2006/relationships/hyperlink" Target="https://podminky.urs.cz/item/CS_URS_2024_02/741420022" TargetMode="External" /><Relationship Id="rId3" Type="http://schemas.openxmlformats.org/officeDocument/2006/relationships/hyperlink" Target="https://podminky.urs.cz/item/CS_URS_2024_02/741420101" TargetMode="External" /><Relationship Id="rId4" Type="http://schemas.openxmlformats.org/officeDocument/2006/relationships/hyperlink" Target="https://podminky.urs.cz/item/CS_URS_2024_02/741420021" TargetMode="External" /><Relationship Id="rId5" Type="http://schemas.openxmlformats.org/officeDocument/2006/relationships/hyperlink" Target="https://podminky.urs.cz/item/CS_URS_2024_02/741420083" TargetMode="External" /><Relationship Id="rId6" Type="http://schemas.openxmlformats.org/officeDocument/2006/relationships/hyperlink" Target="https://podminky.urs.cz/item/CS_URS_2024_02/741420002" TargetMode="External" /><Relationship Id="rId7" Type="http://schemas.openxmlformats.org/officeDocument/2006/relationships/hyperlink" Target="https://podminky.urs.cz/item/CS_URS_2024_02/741420103" TargetMode="External" /><Relationship Id="rId8" Type="http://schemas.openxmlformats.org/officeDocument/2006/relationships/hyperlink" Target="https://podminky.urs.cz/item/CS_URS_2024_02/741420121" TargetMode="External" /><Relationship Id="rId9" Type="http://schemas.openxmlformats.org/officeDocument/2006/relationships/hyperlink" Target="https://podminky.urs.cz/item/CS_URS_2024_02/741430011" TargetMode="External" /><Relationship Id="rId10" Type="http://schemas.openxmlformats.org/officeDocument/2006/relationships/hyperlink" Target="https://podminky.urs.cz/item/CS_URS_2024_02/741410063" TargetMode="External" /><Relationship Id="rId11" Type="http://schemas.openxmlformats.org/officeDocument/2006/relationships/hyperlink" Target="https://podminky.urs.cz/item/CS_URS_2024_02/741420054" TargetMode="External" /><Relationship Id="rId12" Type="http://schemas.openxmlformats.org/officeDocument/2006/relationships/hyperlink" Target="https://podminky.urs.cz/item/CS_URS_2024_02/741420103" TargetMode="External" /><Relationship Id="rId13" Type="http://schemas.openxmlformats.org/officeDocument/2006/relationships/hyperlink" Target="https://podminky.urs.cz/item/CS_URS_2024_02/741420121" TargetMode="External" /><Relationship Id="rId14" Type="http://schemas.openxmlformats.org/officeDocument/2006/relationships/hyperlink" Target="https://podminky.urs.cz/item/CS_URS_2024_02/741430011" TargetMode="External" /><Relationship Id="rId15" Type="http://schemas.openxmlformats.org/officeDocument/2006/relationships/hyperlink" Target="https://podminky.urs.cz/item/CS_URS_2024_02/741410063" TargetMode="External" /><Relationship Id="rId16" Type="http://schemas.openxmlformats.org/officeDocument/2006/relationships/hyperlink" Target="https://podminky.urs.cz/item/CS_URS_2024_02/741420054" TargetMode="External" /><Relationship Id="rId17" Type="http://schemas.openxmlformats.org/officeDocument/2006/relationships/hyperlink" Target="https://podminky.urs.cz/item/CS_URS_2024_02/741910512" TargetMode="External" /><Relationship Id="rId18" Type="http://schemas.openxmlformats.org/officeDocument/2006/relationships/hyperlink" Target="https://podminky.urs.cz/item/CS_URS_2024_02/741130041" TargetMode="External" /><Relationship Id="rId19" Type="http://schemas.openxmlformats.org/officeDocument/2006/relationships/hyperlink" Target="https://podminky.urs.cz/item/CS_URS_2024_02/741410003" TargetMode="External" /><Relationship Id="rId20" Type="http://schemas.openxmlformats.org/officeDocument/2006/relationships/hyperlink" Target="https://podminky.urs.cz/item/CS_URS_2024_02/741420023" TargetMode="External" /><Relationship Id="rId21" Type="http://schemas.openxmlformats.org/officeDocument/2006/relationships/hyperlink" Target="https://podminky.urs.cz/item/CS_URS_2024_02/741420001" TargetMode="External" /><Relationship Id="rId22" Type="http://schemas.openxmlformats.org/officeDocument/2006/relationships/hyperlink" Target="https://podminky.urs.cz/item/CS_URS_2024_02/998741112" TargetMode="External" /><Relationship Id="rId23" Type="http://schemas.openxmlformats.org/officeDocument/2006/relationships/hyperlink" Target="https://podminky.urs.cz/item/CS_URS_2024_02/741810002" TargetMode="External" /><Relationship Id="rId24"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4_02/013254000" TargetMode="External" /><Relationship Id="rId2" Type="http://schemas.openxmlformats.org/officeDocument/2006/relationships/hyperlink" Target="https://podminky.urs.cz/item/CS_URS_2024_02/741421833" TargetMode="External" /><Relationship Id="rId3" Type="http://schemas.openxmlformats.org/officeDocument/2006/relationships/hyperlink" Target="https://podminky.urs.cz/item/CS_URS_2024_02/741421843" TargetMode="External" /><Relationship Id="rId4" Type="http://schemas.openxmlformats.org/officeDocument/2006/relationships/hyperlink" Target="https://podminky.urs.cz/item/CS_URS_2024_02/741421853" TargetMode="External" /><Relationship Id="rId5" Type="http://schemas.openxmlformats.org/officeDocument/2006/relationships/hyperlink" Target="https://podminky.urs.cz/item/CS_URS_2024_02/741421873" TargetMode="External" /><Relationship Id="rId6" Type="http://schemas.openxmlformats.org/officeDocument/2006/relationships/hyperlink" Target="https://podminky.urs.cz/item/CS_URS_2024_02/460091112" TargetMode="External" /><Relationship Id="rId7" Type="http://schemas.openxmlformats.org/officeDocument/2006/relationships/hyperlink" Target="https://podminky.urs.cz/item/CS_URS_2024_02/460391123" TargetMode="External" /><Relationship Id="rId8" Type="http://schemas.openxmlformats.org/officeDocument/2006/relationships/hyperlink" Target="https://podminky.urs.cz/item/CS_URS_2024_02/081002000" TargetMode="External" /><Relationship Id="rId9"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20</v>
      </c>
      <c r="AL7" s="23"/>
      <c r="AM7" s="23"/>
      <c r="AN7" s="28" t="s">
        <v>19</v>
      </c>
      <c r="AO7" s="23"/>
      <c r="AP7" s="23"/>
      <c r="AQ7" s="23"/>
      <c r="AR7" s="21"/>
      <c r="BE7" s="32"/>
      <c r="BS7" s="18" t="s">
        <v>6</v>
      </c>
    </row>
    <row r="8" s="1" customFormat="1" ht="12" customHeight="1">
      <c r="B8" s="22"/>
      <c r="C8" s="23"/>
      <c r="D8" s="33" t="s">
        <v>21</v>
      </c>
      <c r="E8" s="23"/>
      <c r="F8" s="23"/>
      <c r="G8" s="23"/>
      <c r="H8" s="23"/>
      <c r="I8" s="23"/>
      <c r="J8" s="23"/>
      <c r="K8" s="28" t="s">
        <v>22</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23</v>
      </c>
      <c r="AL8" s="23"/>
      <c r="AM8" s="23"/>
      <c r="AN8" s="34" t="s">
        <v>24</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26</v>
      </c>
      <c r="AL10" s="23"/>
      <c r="AM10" s="23"/>
      <c r="AN10" s="28" t="s">
        <v>19</v>
      </c>
      <c r="AO10" s="23"/>
      <c r="AP10" s="23"/>
      <c r="AQ10" s="23"/>
      <c r="AR10" s="21"/>
      <c r="BE10" s="32"/>
      <c r="BS10" s="18" t="s">
        <v>6</v>
      </c>
    </row>
    <row r="11" s="1" customFormat="1" ht="18.48" customHeight="1">
      <c r="B11" s="22"/>
      <c r="C11" s="23"/>
      <c r="D11" s="23"/>
      <c r="E11" s="28" t="s">
        <v>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28</v>
      </c>
      <c r="AL11" s="23"/>
      <c r="AM11" s="23"/>
      <c r="AN11" s="28" t="s">
        <v>19</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29</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26</v>
      </c>
      <c r="AL13" s="23"/>
      <c r="AM13" s="23"/>
      <c r="AN13" s="35" t="s">
        <v>30</v>
      </c>
      <c r="AO13" s="23"/>
      <c r="AP13" s="23"/>
      <c r="AQ13" s="23"/>
      <c r="AR13" s="21"/>
      <c r="BE13" s="32"/>
      <c r="BS13" s="18" t="s">
        <v>6</v>
      </c>
    </row>
    <row r="14">
      <c r="B14" s="22"/>
      <c r="C14" s="23"/>
      <c r="D14" s="23"/>
      <c r="E14" s="35" t="s">
        <v>30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28</v>
      </c>
      <c r="AL14" s="23"/>
      <c r="AM14" s="23"/>
      <c r="AN14" s="35" t="s">
        <v>30</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31</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26</v>
      </c>
      <c r="AL16" s="23"/>
      <c r="AM16" s="23"/>
      <c r="AN16" s="28" t="s">
        <v>19</v>
      </c>
      <c r="AO16" s="23"/>
      <c r="AP16" s="23"/>
      <c r="AQ16" s="23"/>
      <c r="AR16" s="21"/>
      <c r="BE16" s="32"/>
      <c r="BS16" s="18" t="s">
        <v>4</v>
      </c>
    </row>
    <row r="17" s="1" customFormat="1" ht="18.48" customHeight="1">
      <c r="B17" s="22"/>
      <c r="C17" s="23"/>
      <c r="D17" s="23"/>
      <c r="E17" s="28" t="s">
        <v>32</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28</v>
      </c>
      <c r="AL17" s="23"/>
      <c r="AM17" s="23"/>
      <c r="AN17" s="28" t="s">
        <v>19</v>
      </c>
      <c r="AO17" s="23"/>
      <c r="AP17" s="23"/>
      <c r="AQ17" s="23"/>
      <c r="AR17" s="21"/>
      <c r="BE17" s="32"/>
      <c r="BS17" s="18" t="s">
        <v>33</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26</v>
      </c>
      <c r="AL19" s="23"/>
      <c r="AM19" s="23"/>
      <c r="AN19" s="28" t="s">
        <v>19</v>
      </c>
      <c r="AO19" s="23"/>
      <c r="AP19" s="23"/>
      <c r="AQ19" s="23"/>
      <c r="AR19" s="21"/>
      <c r="BE19" s="32"/>
      <c r="BS19" s="18" t="s">
        <v>6</v>
      </c>
    </row>
    <row r="20" s="1" customFormat="1" ht="18.48" customHeight="1">
      <c r="B20" s="22"/>
      <c r="C20" s="23"/>
      <c r="D20" s="23"/>
      <c r="E20" s="28" t="s">
        <v>27</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28</v>
      </c>
      <c r="AL20" s="23"/>
      <c r="AM20" s="23"/>
      <c r="AN20" s="28" t="s">
        <v>19</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35</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47.25" customHeight="1">
      <c r="B23" s="22"/>
      <c r="C23" s="23"/>
      <c r="D23" s="23"/>
      <c r="E23" s="37" t="s">
        <v>36</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37</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ROUND(AG54,2)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38</v>
      </c>
      <c r="M28" s="46"/>
      <c r="N28" s="46"/>
      <c r="O28" s="46"/>
      <c r="P28" s="46"/>
      <c r="Q28" s="41"/>
      <c r="R28" s="41"/>
      <c r="S28" s="41"/>
      <c r="T28" s="41"/>
      <c r="U28" s="41"/>
      <c r="V28" s="41"/>
      <c r="W28" s="46" t="s">
        <v>39</v>
      </c>
      <c r="X28" s="46"/>
      <c r="Y28" s="46"/>
      <c r="Z28" s="46"/>
      <c r="AA28" s="46"/>
      <c r="AB28" s="46"/>
      <c r="AC28" s="46"/>
      <c r="AD28" s="46"/>
      <c r="AE28" s="46"/>
      <c r="AF28" s="41"/>
      <c r="AG28" s="41"/>
      <c r="AH28" s="41"/>
      <c r="AI28" s="41"/>
      <c r="AJ28" s="41"/>
      <c r="AK28" s="46" t="s">
        <v>40</v>
      </c>
      <c r="AL28" s="46"/>
      <c r="AM28" s="46"/>
      <c r="AN28" s="46"/>
      <c r="AO28" s="46"/>
      <c r="AP28" s="41"/>
      <c r="AQ28" s="41"/>
      <c r="AR28" s="45"/>
      <c r="BE28" s="32"/>
    </row>
    <row r="29" s="3" customFormat="1" ht="14.4" customHeight="1">
      <c r="A29" s="3"/>
      <c r="B29" s="47"/>
      <c r="C29" s="48"/>
      <c r="D29" s="33" t="s">
        <v>41</v>
      </c>
      <c r="E29" s="48"/>
      <c r="F29" s="33" t="s">
        <v>42</v>
      </c>
      <c r="G29" s="48"/>
      <c r="H29" s="48"/>
      <c r="I29" s="48"/>
      <c r="J29" s="48"/>
      <c r="K29" s="48"/>
      <c r="L29" s="49">
        <v>0.20999999999999999</v>
      </c>
      <c r="M29" s="48"/>
      <c r="N29" s="48"/>
      <c r="O29" s="48"/>
      <c r="P29" s="48"/>
      <c r="Q29" s="48"/>
      <c r="R29" s="48"/>
      <c r="S29" s="48"/>
      <c r="T29" s="48"/>
      <c r="U29" s="48"/>
      <c r="V29" s="48"/>
      <c r="W29" s="50">
        <f>ROUND(AZ54, 2)</f>
        <v>0</v>
      </c>
      <c r="X29" s="48"/>
      <c r="Y29" s="48"/>
      <c r="Z29" s="48"/>
      <c r="AA29" s="48"/>
      <c r="AB29" s="48"/>
      <c r="AC29" s="48"/>
      <c r="AD29" s="48"/>
      <c r="AE29" s="48"/>
      <c r="AF29" s="48"/>
      <c r="AG29" s="48"/>
      <c r="AH29" s="48"/>
      <c r="AI29" s="48"/>
      <c r="AJ29" s="48"/>
      <c r="AK29" s="50">
        <f>ROUND(AV54, 2)</f>
        <v>0</v>
      </c>
      <c r="AL29" s="48"/>
      <c r="AM29" s="48"/>
      <c r="AN29" s="48"/>
      <c r="AO29" s="48"/>
      <c r="AP29" s="48"/>
      <c r="AQ29" s="48"/>
      <c r="AR29" s="51"/>
      <c r="BE29" s="52"/>
    </row>
    <row r="30" s="3" customFormat="1" ht="14.4" customHeight="1">
      <c r="A30" s="3"/>
      <c r="B30" s="47"/>
      <c r="C30" s="48"/>
      <c r="D30" s="48"/>
      <c r="E30" s="48"/>
      <c r="F30" s="33" t="s">
        <v>43</v>
      </c>
      <c r="G30" s="48"/>
      <c r="H30" s="48"/>
      <c r="I30" s="48"/>
      <c r="J30" s="48"/>
      <c r="K30" s="48"/>
      <c r="L30" s="49">
        <v>0.12</v>
      </c>
      <c r="M30" s="48"/>
      <c r="N30" s="48"/>
      <c r="O30" s="48"/>
      <c r="P30" s="48"/>
      <c r="Q30" s="48"/>
      <c r="R30" s="48"/>
      <c r="S30" s="48"/>
      <c r="T30" s="48"/>
      <c r="U30" s="48"/>
      <c r="V30" s="48"/>
      <c r="W30" s="50">
        <f>ROUND(BA54, 2)</f>
        <v>0</v>
      </c>
      <c r="X30" s="48"/>
      <c r="Y30" s="48"/>
      <c r="Z30" s="48"/>
      <c r="AA30" s="48"/>
      <c r="AB30" s="48"/>
      <c r="AC30" s="48"/>
      <c r="AD30" s="48"/>
      <c r="AE30" s="48"/>
      <c r="AF30" s="48"/>
      <c r="AG30" s="48"/>
      <c r="AH30" s="48"/>
      <c r="AI30" s="48"/>
      <c r="AJ30" s="48"/>
      <c r="AK30" s="50">
        <f>ROUND(AW54, 2)</f>
        <v>0</v>
      </c>
      <c r="AL30" s="48"/>
      <c r="AM30" s="48"/>
      <c r="AN30" s="48"/>
      <c r="AO30" s="48"/>
      <c r="AP30" s="48"/>
      <c r="AQ30" s="48"/>
      <c r="AR30" s="51"/>
      <c r="BE30" s="52"/>
    </row>
    <row r="31" hidden="1" s="3" customFormat="1" ht="14.4" customHeight="1">
      <c r="A31" s="3"/>
      <c r="B31" s="47"/>
      <c r="C31" s="48"/>
      <c r="D31" s="48"/>
      <c r="E31" s="48"/>
      <c r="F31" s="33" t="s">
        <v>44</v>
      </c>
      <c r="G31" s="48"/>
      <c r="H31" s="48"/>
      <c r="I31" s="48"/>
      <c r="J31" s="48"/>
      <c r="K31" s="48"/>
      <c r="L31" s="49">
        <v>0.20999999999999999</v>
      </c>
      <c r="M31" s="48"/>
      <c r="N31" s="48"/>
      <c r="O31" s="48"/>
      <c r="P31" s="48"/>
      <c r="Q31" s="48"/>
      <c r="R31" s="48"/>
      <c r="S31" s="48"/>
      <c r="T31" s="48"/>
      <c r="U31" s="48"/>
      <c r="V31" s="48"/>
      <c r="W31" s="50">
        <f>ROUND(BB54,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45</v>
      </c>
      <c r="G32" s="48"/>
      <c r="H32" s="48"/>
      <c r="I32" s="48"/>
      <c r="J32" s="48"/>
      <c r="K32" s="48"/>
      <c r="L32" s="49">
        <v>0.12</v>
      </c>
      <c r="M32" s="48"/>
      <c r="N32" s="48"/>
      <c r="O32" s="48"/>
      <c r="P32" s="48"/>
      <c r="Q32" s="48"/>
      <c r="R32" s="48"/>
      <c r="S32" s="48"/>
      <c r="T32" s="48"/>
      <c r="U32" s="48"/>
      <c r="V32" s="48"/>
      <c r="W32" s="50">
        <f>ROUND(BC54,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46</v>
      </c>
      <c r="G33" s="48"/>
      <c r="H33" s="48"/>
      <c r="I33" s="48"/>
      <c r="J33" s="48"/>
      <c r="K33" s="48"/>
      <c r="L33" s="49">
        <v>0</v>
      </c>
      <c r="M33" s="48"/>
      <c r="N33" s="48"/>
      <c r="O33" s="48"/>
      <c r="P33" s="48"/>
      <c r="Q33" s="48"/>
      <c r="R33" s="48"/>
      <c r="S33" s="48"/>
      <c r="T33" s="48"/>
      <c r="U33" s="48"/>
      <c r="V33" s="48"/>
      <c r="W33" s="50">
        <f>ROUND(BD54, 2)</f>
        <v>0</v>
      </c>
      <c r="X33" s="48"/>
      <c r="Y33" s="48"/>
      <c r="Z33" s="48"/>
      <c r="AA33" s="48"/>
      <c r="AB33" s="48"/>
      <c r="AC33" s="48"/>
      <c r="AD33" s="48"/>
      <c r="AE33" s="48"/>
      <c r="AF33" s="48"/>
      <c r="AG33" s="48"/>
      <c r="AH33" s="48"/>
      <c r="AI33" s="48"/>
      <c r="AJ33" s="48"/>
      <c r="AK33" s="50">
        <v>0</v>
      </c>
      <c r="AL33" s="48"/>
      <c r="AM33" s="48"/>
      <c r="AN33" s="48"/>
      <c r="AO33" s="48"/>
      <c r="AP33" s="48"/>
      <c r="AQ33" s="48"/>
      <c r="AR33" s="51"/>
      <c r="BE33" s="3"/>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9"/>
    </row>
    <row r="35" s="2" customFormat="1" ht="25.92" customHeight="1">
      <c r="A35" s="39"/>
      <c r="B35" s="40"/>
      <c r="C35" s="53"/>
      <c r="D35" s="54" t="s">
        <v>47</v>
      </c>
      <c r="E35" s="55"/>
      <c r="F35" s="55"/>
      <c r="G35" s="55"/>
      <c r="H35" s="55"/>
      <c r="I35" s="55"/>
      <c r="J35" s="55"/>
      <c r="K35" s="55"/>
      <c r="L35" s="55"/>
      <c r="M35" s="55"/>
      <c r="N35" s="55"/>
      <c r="O35" s="55"/>
      <c r="P35" s="55"/>
      <c r="Q35" s="55"/>
      <c r="R35" s="55"/>
      <c r="S35" s="55"/>
      <c r="T35" s="56" t="s">
        <v>48</v>
      </c>
      <c r="U35" s="55"/>
      <c r="V35" s="55"/>
      <c r="W35" s="55"/>
      <c r="X35" s="57" t="s">
        <v>49</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6.96" customHeight="1">
      <c r="A37" s="39"/>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45"/>
      <c r="BE37" s="39"/>
    </row>
    <row r="41" s="2" customFormat="1" ht="6.96" customHeight="1">
      <c r="A41" s="39"/>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45"/>
      <c r="BE41" s="39"/>
    </row>
    <row r="42" s="2" customFormat="1" ht="24.96" customHeight="1">
      <c r="A42" s="39"/>
      <c r="B42" s="40"/>
      <c r="C42" s="24" t="s">
        <v>50</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5"/>
      <c r="BE42" s="39"/>
    </row>
    <row r="43" s="2" customFormat="1" ht="6.96" customHeight="1">
      <c r="A43" s="39"/>
      <c r="B43" s="40"/>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5"/>
      <c r="BE43" s="39"/>
    </row>
    <row r="44" s="4" customFormat="1" ht="12" customHeight="1">
      <c r="A44" s="4"/>
      <c r="B44" s="64"/>
      <c r="C44" s="33" t="s">
        <v>13</v>
      </c>
      <c r="D44" s="65"/>
      <c r="E44" s="65"/>
      <c r="F44" s="65"/>
      <c r="G44" s="65"/>
      <c r="H44" s="65"/>
      <c r="I44" s="65"/>
      <c r="J44" s="65"/>
      <c r="K44" s="65"/>
      <c r="L44" s="65" t="str">
        <f>K5</f>
        <v>351124</v>
      </c>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6"/>
      <c r="BE44" s="4"/>
    </row>
    <row r="45" s="5" customFormat="1" ht="36.96" customHeight="1">
      <c r="A45" s="5"/>
      <c r="B45" s="67"/>
      <c r="C45" s="68" t="s">
        <v>16</v>
      </c>
      <c r="D45" s="69"/>
      <c r="E45" s="69"/>
      <c r="F45" s="69"/>
      <c r="G45" s="69"/>
      <c r="H45" s="69"/>
      <c r="I45" s="69"/>
      <c r="J45" s="69"/>
      <c r="K45" s="69"/>
      <c r="L45" s="70" t="str">
        <f>K6</f>
        <v>Výměna střešní krytiny Pavlínin Dvůr Fialova 4, 787 01 Šumperk 1 - Bleskosvod</v>
      </c>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71"/>
      <c r="BE45" s="5"/>
    </row>
    <row r="46" s="2" customFormat="1" ht="6.96" customHeight="1">
      <c r="A46" s="39"/>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5"/>
      <c r="BE46" s="39"/>
    </row>
    <row r="47" s="2" customFormat="1" ht="12" customHeight="1">
      <c r="A47" s="39"/>
      <c r="B47" s="40"/>
      <c r="C47" s="33" t="s">
        <v>21</v>
      </c>
      <c r="D47" s="41"/>
      <c r="E47" s="41"/>
      <c r="F47" s="41"/>
      <c r="G47" s="41"/>
      <c r="H47" s="41"/>
      <c r="I47" s="41"/>
      <c r="J47" s="41"/>
      <c r="K47" s="41"/>
      <c r="L47" s="72" t="str">
        <f>IF(K8="","",K8)</f>
        <v>Šumperk</v>
      </c>
      <c r="M47" s="41"/>
      <c r="N47" s="41"/>
      <c r="O47" s="41"/>
      <c r="P47" s="41"/>
      <c r="Q47" s="41"/>
      <c r="R47" s="41"/>
      <c r="S47" s="41"/>
      <c r="T47" s="41"/>
      <c r="U47" s="41"/>
      <c r="V47" s="41"/>
      <c r="W47" s="41"/>
      <c r="X47" s="41"/>
      <c r="Y47" s="41"/>
      <c r="Z47" s="41"/>
      <c r="AA47" s="41"/>
      <c r="AB47" s="41"/>
      <c r="AC47" s="41"/>
      <c r="AD47" s="41"/>
      <c r="AE47" s="41"/>
      <c r="AF47" s="41"/>
      <c r="AG47" s="41"/>
      <c r="AH47" s="41"/>
      <c r="AI47" s="33" t="s">
        <v>23</v>
      </c>
      <c r="AJ47" s="41"/>
      <c r="AK47" s="41"/>
      <c r="AL47" s="41"/>
      <c r="AM47" s="73" t="str">
        <f>IF(AN8= "","",AN8)</f>
        <v>18. 10. 2024</v>
      </c>
      <c r="AN47" s="73"/>
      <c r="AO47" s="41"/>
      <c r="AP47" s="41"/>
      <c r="AQ47" s="41"/>
      <c r="AR47" s="45"/>
      <c r="BE47" s="39"/>
    </row>
    <row r="48" s="2" customFormat="1" ht="6.96" customHeight="1">
      <c r="A48" s="39"/>
      <c r="B48" s="40"/>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5"/>
      <c r="BE48" s="39"/>
    </row>
    <row r="49" s="2" customFormat="1" ht="15.15" customHeight="1">
      <c r="A49" s="39"/>
      <c r="B49" s="40"/>
      <c r="C49" s="33" t="s">
        <v>25</v>
      </c>
      <c r="D49" s="41"/>
      <c r="E49" s="41"/>
      <c r="F49" s="41"/>
      <c r="G49" s="41"/>
      <c r="H49" s="41"/>
      <c r="I49" s="41"/>
      <c r="J49" s="41"/>
      <c r="K49" s="41"/>
      <c r="L49" s="65" t="str">
        <f>IF(E11= "","",E11)</f>
        <v xml:space="preserve"> </v>
      </c>
      <c r="M49" s="41"/>
      <c r="N49" s="41"/>
      <c r="O49" s="41"/>
      <c r="P49" s="41"/>
      <c r="Q49" s="41"/>
      <c r="R49" s="41"/>
      <c r="S49" s="41"/>
      <c r="T49" s="41"/>
      <c r="U49" s="41"/>
      <c r="V49" s="41"/>
      <c r="W49" s="41"/>
      <c r="X49" s="41"/>
      <c r="Y49" s="41"/>
      <c r="Z49" s="41"/>
      <c r="AA49" s="41"/>
      <c r="AB49" s="41"/>
      <c r="AC49" s="41"/>
      <c r="AD49" s="41"/>
      <c r="AE49" s="41"/>
      <c r="AF49" s="41"/>
      <c r="AG49" s="41"/>
      <c r="AH49" s="41"/>
      <c r="AI49" s="33" t="s">
        <v>31</v>
      </c>
      <c r="AJ49" s="41"/>
      <c r="AK49" s="41"/>
      <c r="AL49" s="41"/>
      <c r="AM49" s="74" t="str">
        <f>IF(E17="","",E17)</f>
        <v>Ing. Pavel Matura</v>
      </c>
      <c r="AN49" s="65"/>
      <c r="AO49" s="65"/>
      <c r="AP49" s="65"/>
      <c r="AQ49" s="41"/>
      <c r="AR49" s="45"/>
      <c r="AS49" s="75" t="s">
        <v>51</v>
      </c>
      <c r="AT49" s="76"/>
      <c r="AU49" s="77"/>
      <c r="AV49" s="77"/>
      <c r="AW49" s="77"/>
      <c r="AX49" s="77"/>
      <c r="AY49" s="77"/>
      <c r="AZ49" s="77"/>
      <c r="BA49" s="77"/>
      <c r="BB49" s="77"/>
      <c r="BC49" s="77"/>
      <c r="BD49" s="78"/>
      <c r="BE49" s="39"/>
    </row>
    <row r="50" s="2" customFormat="1" ht="15.15" customHeight="1">
      <c r="A50" s="39"/>
      <c r="B50" s="40"/>
      <c r="C50" s="33" t="s">
        <v>29</v>
      </c>
      <c r="D50" s="41"/>
      <c r="E50" s="41"/>
      <c r="F50" s="41"/>
      <c r="G50" s="41"/>
      <c r="H50" s="41"/>
      <c r="I50" s="41"/>
      <c r="J50" s="41"/>
      <c r="K50" s="41"/>
      <c r="L50" s="65" t="str">
        <f>IF(E14= "Vyplň údaj","",E14)</f>
        <v/>
      </c>
      <c r="M50" s="41"/>
      <c r="N50" s="41"/>
      <c r="O50" s="41"/>
      <c r="P50" s="41"/>
      <c r="Q50" s="41"/>
      <c r="R50" s="41"/>
      <c r="S50" s="41"/>
      <c r="T50" s="41"/>
      <c r="U50" s="41"/>
      <c r="V50" s="41"/>
      <c r="W50" s="41"/>
      <c r="X50" s="41"/>
      <c r="Y50" s="41"/>
      <c r="Z50" s="41"/>
      <c r="AA50" s="41"/>
      <c r="AB50" s="41"/>
      <c r="AC50" s="41"/>
      <c r="AD50" s="41"/>
      <c r="AE50" s="41"/>
      <c r="AF50" s="41"/>
      <c r="AG50" s="41"/>
      <c r="AH50" s="41"/>
      <c r="AI50" s="33" t="s">
        <v>34</v>
      </c>
      <c r="AJ50" s="41"/>
      <c r="AK50" s="41"/>
      <c r="AL50" s="41"/>
      <c r="AM50" s="74" t="str">
        <f>IF(E20="","",E20)</f>
        <v xml:space="preserve"> </v>
      </c>
      <c r="AN50" s="65"/>
      <c r="AO50" s="65"/>
      <c r="AP50" s="65"/>
      <c r="AQ50" s="41"/>
      <c r="AR50" s="45"/>
      <c r="AS50" s="79"/>
      <c r="AT50" s="80"/>
      <c r="AU50" s="81"/>
      <c r="AV50" s="81"/>
      <c r="AW50" s="81"/>
      <c r="AX50" s="81"/>
      <c r="AY50" s="81"/>
      <c r="AZ50" s="81"/>
      <c r="BA50" s="81"/>
      <c r="BB50" s="81"/>
      <c r="BC50" s="81"/>
      <c r="BD50" s="82"/>
      <c r="BE50" s="39"/>
    </row>
    <row r="51" s="2" customFormat="1" ht="10.8" customHeight="1">
      <c r="A51" s="39"/>
      <c r="B51" s="4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5"/>
      <c r="AS51" s="83"/>
      <c r="AT51" s="84"/>
      <c r="AU51" s="85"/>
      <c r="AV51" s="85"/>
      <c r="AW51" s="85"/>
      <c r="AX51" s="85"/>
      <c r="AY51" s="85"/>
      <c r="AZ51" s="85"/>
      <c r="BA51" s="85"/>
      <c r="BB51" s="85"/>
      <c r="BC51" s="85"/>
      <c r="BD51" s="86"/>
      <c r="BE51" s="39"/>
    </row>
    <row r="52" s="2" customFormat="1" ht="29.28" customHeight="1">
      <c r="A52" s="39"/>
      <c r="B52" s="40"/>
      <c r="C52" s="87" t="s">
        <v>52</v>
      </c>
      <c r="D52" s="88"/>
      <c r="E52" s="88"/>
      <c r="F52" s="88"/>
      <c r="G52" s="88"/>
      <c r="H52" s="89"/>
      <c r="I52" s="90" t="s">
        <v>53</v>
      </c>
      <c r="J52" s="88"/>
      <c r="K52" s="88"/>
      <c r="L52" s="88"/>
      <c r="M52" s="88"/>
      <c r="N52" s="88"/>
      <c r="O52" s="88"/>
      <c r="P52" s="88"/>
      <c r="Q52" s="88"/>
      <c r="R52" s="88"/>
      <c r="S52" s="88"/>
      <c r="T52" s="88"/>
      <c r="U52" s="88"/>
      <c r="V52" s="88"/>
      <c r="W52" s="88"/>
      <c r="X52" s="88"/>
      <c r="Y52" s="88"/>
      <c r="Z52" s="88"/>
      <c r="AA52" s="88"/>
      <c r="AB52" s="88"/>
      <c r="AC52" s="88"/>
      <c r="AD52" s="88"/>
      <c r="AE52" s="88"/>
      <c r="AF52" s="88"/>
      <c r="AG52" s="91" t="s">
        <v>54</v>
      </c>
      <c r="AH52" s="88"/>
      <c r="AI52" s="88"/>
      <c r="AJ52" s="88"/>
      <c r="AK52" s="88"/>
      <c r="AL52" s="88"/>
      <c r="AM52" s="88"/>
      <c r="AN52" s="90" t="s">
        <v>55</v>
      </c>
      <c r="AO52" s="88"/>
      <c r="AP52" s="88"/>
      <c r="AQ52" s="92" t="s">
        <v>56</v>
      </c>
      <c r="AR52" s="45"/>
      <c r="AS52" s="93" t="s">
        <v>57</v>
      </c>
      <c r="AT52" s="94" t="s">
        <v>58</v>
      </c>
      <c r="AU52" s="94" t="s">
        <v>59</v>
      </c>
      <c r="AV52" s="94" t="s">
        <v>60</v>
      </c>
      <c r="AW52" s="94" t="s">
        <v>61</v>
      </c>
      <c r="AX52" s="94" t="s">
        <v>62</v>
      </c>
      <c r="AY52" s="94" t="s">
        <v>63</v>
      </c>
      <c r="AZ52" s="94" t="s">
        <v>64</v>
      </c>
      <c r="BA52" s="94" t="s">
        <v>65</v>
      </c>
      <c r="BB52" s="94" t="s">
        <v>66</v>
      </c>
      <c r="BC52" s="94" t="s">
        <v>67</v>
      </c>
      <c r="BD52" s="95" t="s">
        <v>68</v>
      </c>
      <c r="BE52" s="39"/>
    </row>
    <row r="53" s="2" customFormat="1" ht="10.8" customHeight="1">
      <c r="A53" s="39"/>
      <c r="B53" s="40"/>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5"/>
      <c r="AS53" s="96"/>
      <c r="AT53" s="97"/>
      <c r="AU53" s="97"/>
      <c r="AV53" s="97"/>
      <c r="AW53" s="97"/>
      <c r="AX53" s="97"/>
      <c r="AY53" s="97"/>
      <c r="AZ53" s="97"/>
      <c r="BA53" s="97"/>
      <c r="BB53" s="97"/>
      <c r="BC53" s="97"/>
      <c r="BD53" s="98"/>
      <c r="BE53" s="39"/>
    </row>
    <row r="54" s="6" customFormat="1" ht="32.4" customHeight="1">
      <c r="A54" s="6"/>
      <c r="B54" s="99"/>
      <c r="C54" s="100" t="s">
        <v>69</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2">
        <f>ROUND(SUM(AG55:AG56),2)</f>
        <v>0</v>
      </c>
      <c r="AH54" s="102"/>
      <c r="AI54" s="102"/>
      <c r="AJ54" s="102"/>
      <c r="AK54" s="102"/>
      <c r="AL54" s="102"/>
      <c r="AM54" s="102"/>
      <c r="AN54" s="103">
        <f>SUM(AG54,AT54)</f>
        <v>0</v>
      </c>
      <c r="AO54" s="103"/>
      <c r="AP54" s="103"/>
      <c r="AQ54" s="104" t="s">
        <v>19</v>
      </c>
      <c r="AR54" s="105"/>
      <c r="AS54" s="106">
        <f>ROUND(SUM(AS55:AS56),2)</f>
        <v>0</v>
      </c>
      <c r="AT54" s="107">
        <f>ROUND(SUM(AV54:AW54),2)</f>
        <v>0</v>
      </c>
      <c r="AU54" s="108">
        <f>ROUND(SUM(AU55:AU56),5)</f>
        <v>0</v>
      </c>
      <c r="AV54" s="107">
        <f>ROUND(AZ54*L29,2)</f>
        <v>0</v>
      </c>
      <c r="AW54" s="107">
        <f>ROUND(BA54*L30,2)</f>
        <v>0</v>
      </c>
      <c r="AX54" s="107">
        <f>ROUND(BB54*L29,2)</f>
        <v>0</v>
      </c>
      <c r="AY54" s="107">
        <f>ROUND(BC54*L30,2)</f>
        <v>0</v>
      </c>
      <c r="AZ54" s="107">
        <f>ROUND(SUM(AZ55:AZ56),2)</f>
        <v>0</v>
      </c>
      <c r="BA54" s="107">
        <f>ROUND(SUM(BA55:BA56),2)</f>
        <v>0</v>
      </c>
      <c r="BB54" s="107">
        <f>ROUND(SUM(BB55:BB56),2)</f>
        <v>0</v>
      </c>
      <c r="BC54" s="107">
        <f>ROUND(SUM(BC55:BC56),2)</f>
        <v>0</v>
      </c>
      <c r="BD54" s="109">
        <f>ROUND(SUM(BD55:BD56),2)</f>
        <v>0</v>
      </c>
      <c r="BE54" s="6"/>
      <c r="BS54" s="110" t="s">
        <v>70</v>
      </c>
      <c r="BT54" s="110" t="s">
        <v>71</v>
      </c>
      <c r="BU54" s="111" t="s">
        <v>72</v>
      </c>
      <c r="BV54" s="110" t="s">
        <v>73</v>
      </c>
      <c r="BW54" s="110" t="s">
        <v>5</v>
      </c>
      <c r="BX54" s="110" t="s">
        <v>74</v>
      </c>
      <c r="CL54" s="110" t="s">
        <v>19</v>
      </c>
    </row>
    <row r="55" s="7" customFormat="1" ht="16.5" customHeight="1">
      <c r="A55" s="112" t="s">
        <v>75</v>
      </c>
      <c r="B55" s="113"/>
      <c r="C55" s="114"/>
      <c r="D55" s="115" t="s">
        <v>76</v>
      </c>
      <c r="E55" s="115"/>
      <c r="F55" s="115"/>
      <c r="G55" s="115"/>
      <c r="H55" s="115"/>
      <c r="I55" s="116"/>
      <c r="J55" s="115" t="s">
        <v>77</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'01 - Vnější ochrana před ...'!J30</f>
        <v>0</v>
      </c>
      <c r="AH55" s="116"/>
      <c r="AI55" s="116"/>
      <c r="AJ55" s="116"/>
      <c r="AK55" s="116"/>
      <c r="AL55" s="116"/>
      <c r="AM55" s="116"/>
      <c r="AN55" s="117">
        <f>SUM(AG55,AT55)</f>
        <v>0</v>
      </c>
      <c r="AO55" s="116"/>
      <c r="AP55" s="116"/>
      <c r="AQ55" s="118" t="s">
        <v>78</v>
      </c>
      <c r="AR55" s="119"/>
      <c r="AS55" s="120">
        <v>0</v>
      </c>
      <c r="AT55" s="121">
        <f>ROUND(SUM(AV55:AW55),2)</f>
        <v>0</v>
      </c>
      <c r="AU55" s="122">
        <f>'01 - Vnější ochrana před ...'!P90</f>
        <v>0</v>
      </c>
      <c r="AV55" s="121">
        <f>'01 - Vnější ochrana před ...'!J33</f>
        <v>0</v>
      </c>
      <c r="AW55" s="121">
        <f>'01 - Vnější ochrana před ...'!J34</f>
        <v>0</v>
      </c>
      <c r="AX55" s="121">
        <f>'01 - Vnější ochrana před ...'!J35</f>
        <v>0</v>
      </c>
      <c r="AY55" s="121">
        <f>'01 - Vnější ochrana před ...'!J36</f>
        <v>0</v>
      </c>
      <c r="AZ55" s="121">
        <f>'01 - Vnější ochrana před ...'!F33</f>
        <v>0</v>
      </c>
      <c r="BA55" s="121">
        <f>'01 - Vnější ochrana před ...'!F34</f>
        <v>0</v>
      </c>
      <c r="BB55" s="121">
        <f>'01 - Vnější ochrana před ...'!F35</f>
        <v>0</v>
      </c>
      <c r="BC55" s="121">
        <f>'01 - Vnější ochrana před ...'!F36</f>
        <v>0</v>
      </c>
      <c r="BD55" s="123">
        <f>'01 - Vnější ochrana před ...'!F37</f>
        <v>0</v>
      </c>
      <c r="BE55" s="7"/>
      <c r="BT55" s="124" t="s">
        <v>79</v>
      </c>
      <c r="BV55" s="124" t="s">
        <v>73</v>
      </c>
      <c r="BW55" s="124" t="s">
        <v>80</v>
      </c>
      <c r="BX55" s="124" t="s">
        <v>5</v>
      </c>
      <c r="CL55" s="124" t="s">
        <v>19</v>
      </c>
      <c r="CM55" s="124" t="s">
        <v>81</v>
      </c>
    </row>
    <row r="56" s="7" customFormat="1" ht="16.5" customHeight="1">
      <c r="A56" s="112" t="s">
        <v>75</v>
      </c>
      <c r="B56" s="113"/>
      <c r="C56" s="114"/>
      <c r="D56" s="115" t="s">
        <v>82</v>
      </c>
      <c r="E56" s="115"/>
      <c r="F56" s="115"/>
      <c r="G56" s="115"/>
      <c r="H56" s="115"/>
      <c r="I56" s="116"/>
      <c r="J56" s="115" t="s">
        <v>83</v>
      </c>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7">
        <f>'02 - VRN - Vedlejší rozpo...'!J30</f>
        <v>0</v>
      </c>
      <c r="AH56" s="116"/>
      <c r="AI56" s="116"/>
      <c r="AJ56" s="116"/>
      <c r="AK56" s="116"/>
      <c r="AL56" s="116"/>
      <c r="AM56" s="116"/>
      <c r="AN56" s="117">
        <f>SUM(AG56,AT56)</f>
        <v>0</v>
      </c>
      <c r="AO56" s="116"/>
      <c r="AP56" s="116"/>
      <c r="AQ56" s="118" t="s">
        <v>78</v>
      </c>
      <c r="AR56" s="119"/>
      <c r="AS56" s="125">
        <v>0</v>
      </c>
      <c r="AT56" s="126">
        <f>ROUND(SUM(AV56:AW56),2)</f>
        <v>0</v>
      </c>
      <c r="AU56" s="127">
        <f>'02 - VRN - Vedlejší rozpo...'!P84</f>
        <v>0</v>
      </c>
      <c r="AV56" s="126">
        <f>'02 - VRN - Vedlejší rozpo...'!J33</f>
        <v>0</v>
      </c>
      <c r="AW56" s="126">
        <f>'02 - VRN - Vedlejší rozpo...'!J34</f>
        <v>0</v>
      </c>
      <c r="AX56" s="126">
        <f>'02 - VRN - Vedlejší rozpo...'!J35</f>
        <v>0</v>
      </c>
      <c r="AY56" s="126">
        <f>'02 - VRN - Vedlejší rozpo...'!J36</f>
        <v>0</v>
      </c>
      <c r="AZ56" s="126">
        <f>'02 - VRN - Vedlejší rozpo...'!F33</f>
        <v>0</v>
      </c>
      <c r="BA56" s="126">
        <f>'02 - VRN - Vedlejší rozpo...'!F34</f>
        <v>0</v>
      </c>
      <c r="BB56" s="126">
        <f>'02 - VRN - Vedlejší rozpo...'!F35</f>
        <v>0</v>
      </c>
      <c r="BC56" s="126">
        <f>'02 - VRN - Vedlejší rozpo...'!F36</f>
        <v>0</v>
      </c>
      <c r="BD56" s="128">
        <f>'02 - VRN - Vedlejší rozpo...'!F37</f>
        <v>0</v>
      </c>
      <c r="BE56" s="7"/>
      <c r="BT56" s="124" t="s">
        <v>79</v>
      </c>
      <c r="BV56" s="124" t="s">
        <v>73</v>
      </c>
      <c r="BW56" s="124" t="s">
        <v>84</v>
      </c>
      <c r="BX56" s="124" t="s">
        <v>5</v>
      </c>
      <c r="CL56" s="124" t="s">
        <v>19</v>
      </c>
      <c r="CM56" s="124" t="s">
        <v>81</v>
      </c>
    </row>
    <row r="57" s="2" customFormat="1" ht="30" customHeight="1">
      <c r="A57" s="39"/>
      <c r="B57" s="40"/>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5"/>
      <c r="AS57" s="39"/>
      <c r="AT57" s="39"/>
      <c r="AU57" s="39"/>
      <c r="AV57" s="39"/>
      <c r="AW57" s="39"/>
      <c r="AX57" s="39"/>
      <c r="AY57" s="39"/>
      <c r="AZ57" s="39"/>
      <c r="BA57" s="39"/>
      <c r="BB57" s="39"/>
      <c r="BC57" s="39"/>
      <c r="BD57" s="39"/>
      <c r="BE57" s="39"/>
    </row>
    <row r="58" s="2" customFormat="1" ht="6.96" customHeight="1">
      <c r="A58" s="39"/>
      <c r="B58" s="60"/>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45"/>
      <c r="AS58" s="39"/>
      <c r="AT58" s="39"/>
      <c r="AU58" s="39"/>
      <c r="AV58" s="39"/>
      <c r="AW58" s="39"/>
      <c r="AX58" s="39"/>
      <c r="AY58" s="39"/>
      <c r="AZ58" s="39"/>
      <c r="BA58" s="39"/>
      <c r="BB58" s="39"/>
      <c r="BC58" s="39"/>
      <c r="BD58" s="39"/>
      <c r="BE58" s="39"/>
    </row>
  </sheetData>
  <sheetProtection sheet="1" formatColumns="0" formatRows="0" objects="1" scenarios="1" spinCount="100000" saltValue="n7rgYX+uVNqp7Tj9/1flHjww/8t2MfQ8lOa5irJ+RynGPQRtzagwrdBR67374Wo1ciJKtePMN6AbCar9fMEESQ==" hashValue="jBP0UWwYzgiP8cB4AM8evRE9YpwUA8z+AZcvjswRPxD2EbDOvpRfh1EhDwQC8oWPRTYCJ2HBjl1ekibnZ8D+7A==" algorithmName="SHA-512" password="C727"/>
  <mergeCells count="46">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45:AO45"/>
    <mergeCell ref="AM47:AN47"/>
    <mergeCell ref="AM49:AP49"/>
    <mergeCell ref="AS49:AT51"/>
    <mergeCell ref="AM50:AP50"/>
    <mergeCell ref="C52:G52"/>
    <mergeCell ref="I52:AF52"/>
    <mergeCell ref="AG52:AM52"/>
    <mergeCell ref="AN52:AP52"/>
    <mergeCell ref="AN55:AP55"/>
    <mergeCell ref="AG55:AM55"/>
    <mergeCell ref="D55:H55"/>
    <mergeCell ref="J55:AF55"/>
    <mergeCell ref="AN56:AP56"/>
    <mergeCell ref="AG56:AM56"/>
    <mergeCell ref="D56:H56"/>
    <mergeCell ref="J56:AF56"/>
    <mergeCell ref="AG54:AM54"/>
    <mergeCell ref="AN54:AP54"/>
    <mergeCell ref="AR2:BE2"/>
  </mergeCells>
  <hyperlinks>
    <hyperlink ref="A55" location="'01 - Vnější ochrana před ...'!C2" display="/"/>
    <hyperlink ref="A56" location="'02 - VRN - Vedlejší rozpo...'!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80</v>
      </c>
    </row>
    <row r="3" s="1" customFormat="1" ht="6.96" customHeight="1">
      <c r="B3" s="129"/>
      <c r="C3" s="130"/>
      <c r="D3" s="130"/>
      <c r="E3" s="130"/>
      <c r="F3" s="130"/>
      <c r="G3" s="130"/>
      <c r="H3" s="130"/>
      <c r="I3" s="130"/>
      <c r="J3" s="130"/>
      <c r="K3" s="130"/>
      <c r="L3" s="21"/>
      <c r="AT3" s="18" t="s">
        <v>81</v>
      </c>
    </row>
    <row r="4" s="1" customFormat="1" ht="24.96" customHeight="1">
      <c r="B4" s="21"/>
      <c r="D4" s="131" t="s">
        <v>85</v>
      </c>
      <c r="L4" s="21"/>
      <c r="M4" s="132" t="s">
        <v>10</v>
      </c>
      <c r="AT4" s="18" t="s">
        <v>4</v>
      </c>
    </row>
    <row r="5" s="1" customFormat="1" ht="6.96" customHeight="1">
      <c r="B5" s="21"/>
      <c r="L5" s="21"/>
    </row>
    <row r="6" s="1" customFormat="1" ht="12" customHeight="1">
      <c r="B6" s="21"/>
      <c r="D6" s="133" t="s">
        <v>16</v>
      </c>
      <c r="L6" s="21"/>
    </row>
    <row r="7" s="1" customFormat="1" ht="16.5" customHeight="1">
      <c r="B7" s="21"/>
      <c r="E7" s="134" t="str">
        <f>'Rekapitulace stavby'!K6</f>
        <v>Výměna střešní krytiny Pavlínin Dvůr Fialova 4, 787 01 Šumperk 1 - Bleskosvod</v>
      </c>
      <c r="F7" s="133"/>
      <c r="G7" s="133"/>
      <c r="H7" s="133"/>
      <c r="L7" s="21"/>
    </row>
    <row r="8" s="2" customFormat="1" ht="12" customHeight="1">
      <c r="A8" s="39"/>
      <c r="B8" s="45"/>
      <c r="C8" s="39"/>
      <c r="D8" s="133" t="s">
        <v>86</v>
      </c>
      <c r="E8" s="39"/>
      <c r="F8" s="39"/>
      <c r="G8" s="39"/>
      <c r="H8" s="39"/>
      <c r="I8" s="39"/>
      <c r="J8" s="39"/>
      <c r="K8" s="39"/>
      <c r="L8" s="135"/>
      <c r="S8" s="39"/>
      <c r="T8" s="39"/>
      <c r="U8" s="39"/>
      <c r="V8" s="39"/>
      <c r="W8" s="39"/>
      <c r="X8" s="39"/>
      <c r="Y8" s="39"/>
      <c r="Z8" s="39"/>
      <c r="AA8" s="39"/>
      <c r="AB8" s="39"/>
      <c r="AC8" s="39"/>
      <c r="AD8" s="39"/>
      <c r="AE8" s="39"/>
    </row>
    <row r="9" s="2" customFormat="1" ht="16.5" customHeight="1">
      <c r="A9" s="39"/>
      <c r="B9" s="45"/>
      <c r="C9" s="39"/>
      <c r="D9" s="39"/>
      <c r="E9" s="136" t="s">
        <v>87</v>
      </c>
      <c r="F9" s="39"/>
      <c r="G9" s="39"/>
      <c r="H9" s="39"/>
      <c r="I9" s="39"/>
      <c r="J9" s="39"/>
      <c r="K9" s="39"/>
      <c r="L9" s="135"/>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5"/>
      <c r="S10" s="39"/>
      <c r="T10" s="39"/>
      <c r="U10" s="39"/>
      <c r="V10" s="39"/>
      <c r="W10" s="39"/>
      <c r="X10" s="39"/>
      <c r="Y10" s="39"/>
      <c r="Z10" s="39"/>
      <c r="AA10" s="39"/>
      <c r="AB10" s="39"/>
      <c r="AC10" s="39"/>
      <c r="AD10" s="39"/>
      <c r="AE10" s="39"/>
    </row>
    <row r="11" s="2" customFormat="1" ht="12" customHeight="1">
      <c r="A11" s="39"/>
      <c r="B11" s="45"/>
      <c r="C11" s="39"/>
      <c r="D11" s="133" t="s">
        <v>18</v>
      </c>
      <c r="E11" s="39"/>
      <c r="F11" s="137" t="s">
        <v>19</v>
      </c>
      <c r="G11" s="39"/>
      <c r="H11" s="39"/>
      <c r="I11" s="133" t="s">
        <v>20</v>
      </c>
      <c r="J11" s="137" t="s">
        <v>19</v>
      </c>
      <c r="K11" s="39"/>
      <c r="L11" s="135"/>
      <c r="S11" s="39"/>
      <c r="T11" s="39"/>
      <c r="U11" s="39"/>
      <c r="V11" s="39"/>
      <c r="W11" s="39"/>
      <c r="X11" s="39"/>
      <c r="Y11" s="39"/>
      <c r="Z11" s="39"/>
      <c r="AA11" s="39"/>
      <c r="AB11" s="39"/>
      <c r="AC11" s="39"/>
      <c r="AD11" s="39"/>
      <c r="AE11" s="39"/>
    </row>
    <row r="12" s="2" customFormat="1" ht="12" customHeight="1">
      <c r="A12" s="39"/>
      <c r="B12" s="45"/>
      <c r="C12" s="39"/>
      <c r="D12" s="133" t="s">
        <v>21</v>
      </c>
      <c r="E12" s="39"/>
      <c r="F12" s="137" t="s">
        <v>22</v>
      </c>
      <c r="G12" s="39"/>
      <c r="H12" s="39"/>
      <c r="I12" s="133" t="s">
        <v>23</v>
      </c>
      <c r="J12" s="138" t="str">
        <f>'Rekapitulace stavby'!AN8</f>
        <v>18. 10. 2024</v>
      </c>
      <c r="K12" s="39"/>
      <c r="L12" s="135"/>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5"/>
      <c r="S13" s="39"/>
      <c r="T13" s="39"/>
      <c r="U13" s="39"/>
      <c r="V13" s="39"/>
      <c r="W13" s="39"/>
      <c r="X13" s="39"/>
      <c r="Y13" s="39"/>
      <c r="Z13" s="39"/>
      <c r="AA13" s="39"/>
      <c r="AB13" s="39"/>
      <c r="AC13" s="39"/>
      <c r="AD13" s="39"/>
      <c r="AE13" s="39"/>
    </row>
    <row r="14" s="2" customFormat="1" ht="12" customHeight="1">
      <c r="A14" s="39"/>
      <c r="B14" s="45"/>
      <c r="C14" s="39"/>
      <c r="D14" s="133" t="s">
        <v>25</v>
      </c>
      <c r="E14" s="39"/>
      <c r="F14" s="39"/>
      <c r="G14" s="39"/>
      <c r="H14" s="39"/>
      <c r="I14" s="133" t="s">
        <v>26</v>
      </c>
      <c r="J14" s="137" t="str">
        <f>IF('Rekapitulace stavby'!AN10="","",'Rekapitulace stavby'!AN10)</f>
        <v/>
      </c>
      <c r="K14" s="39"/>
      <c r="L14" s="135"/>
      <c r="S14" s="39"/>
      <c r="T14" s="39"/>
      <c r="U14" s="39"/>
      <c r="V14" s="39"/>
      <c r="W14" s="39"/>
      <c r="X14" s="39"/>
      <c r="Y14" s="39"/>
      <c r="Z14" s="39"/>
      <c r="AA14" s="39"/>
      <c r="AB14" s="39"/>
      <c r="AC14" s="39"/>
      <c r="AD14" s="39"/>
      <c r="AE14" s="39"/>
    </row>
    <row r="15" s="2" customFormat="1" ht="18" customHeight="1">
      <c r="A15" s="39"/>
      <c r="B15" s="45"/>
      <c r="C15" s="39"/>
      <c r="D15" s="39"/>
      <c r="E15" s="137" t="str">
        <f>IF('Rekapitulace stavby'!E11="","",'Rekapitulace stavby'!E11)</f>
        <v xml:space="preserve"> </v>
      </c>
      <c r="F15" s="39"/>
      <c r="G15" s="39"/>
      <c r="H15" s="39"/>
      <c r="I15" s="133" t="s">
        <v>28</v>
      </c>
      <c r="J15" s="137" t="str">
        <f>IF('Rekapitulace stavby'!AN11="","",'Rekapitulace stavby'!AN11)</f>
        <v/>
      </c>
      <c r="K15" s="39"/>
      <c r="L15" s="135"/>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5"/>
      <c r="S16" s="39"/>
      <c r="T16" s="39"/>
      <c r="U16" s="39"/>
      <c r="V16" s="39"/>
      <c r="W16" s="39"/>
      <c r="X16" s="39"/>
      <c r="Y16" s="39"/>
      <c r="Z16" s="39"/>
      <c r="AA16" s="39"/>
      <c r="AB16" s="39"/>
      <c r="AC16" s="39"/>
      <c r="AD16" s="39"/>
      <c r="AE16" s="39"/>
    </row>
    <row r="17" s="2" customFormat="1" ht="12" customHeight="1">
      <c r="A17" s="39"/>
      <c r="B17" s="45"/>
      <c r="C17" s="39"/>
      <c r="D17" s="133" t="s">
        <v>29</v>
      </c>
      <c r="E17" s="39"/>
      <c r="F17" s="39"/>
      <c r="G17" s="39"/>
      <c r="H17" s="39"/>
      <c r="I17" s="133" t="s">
        <v>26</v>
      </c>
      <c r="J17" s="34" t="str">
        <f>'Rekapitulace stavby'!AN13</f>
        <v>Vyplň údaj</v>
      </c>
      <c r="K17" s="39"/>
      <c r="L17" s="135"/>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7"/>
      <c r="G18" s="137"/>
      <c r="H18" s="137"/>
      <c r="I18" s="133" t="s">
        <v>28</v>
      </c>
      <c r="J18" s="34" t="str">
        <f>'Rekapitulace stavby'!AN14</f>
        <v>Vyplň údaj</v>
      </c>
      <c r="K18" s="39"/>
      <c r="L18" s="135"/>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5"/>
      <c r="S19" s="39"/>
      <c r="T19" s="39"/>
      <c r="U19" s="39"/>
      <c r="V19" s="39"/>
      <c r="W19" s="39"/>
      <c r="X19" s="39"/>
      <c r="Y19" s="39"/>
      <c r="Z19" s="39"/>
      <c r="AA19" s="39"/>
      <c r="AB19" s="39"/>
      <c r="AC19" s="39"/>
      <c r="AD19" s="39"/>
      <c r="AE19" s="39"/>
    </row>
    <row r="20" s="2" customFormat="1" ht="12" customHeight="1">
      <c r="A20" s="39"/>
      <c r="B20" s="45"/>
      <c r="C20" s="39"/>
      <c r="D20" s="133" t="s">
        <v>31</v>
      </c>
      <c r="E20" s="39"/>
      <c r="F20" s="39"/>
      <c r="G20" s="39"/>
      <c r="H20" s="39"/>
      <c r="I20" s="133" t="s">
        <v>26</v>
      </c>
      <c r="J20" s="137" t="s">
        <v>19</v>
      </c>
      <c r="K20" s="39"/>
      <c r="L20" s="135"/>
      <c r="S20" s="39"/>
      <c r="T20" s="39"/>
      <c r="U20" s="39"/>
      <c r="V20" s="39"/>
      <c r="W20" s="39"/>
      <c r="X20" s="39"/>
      <c r="Y20" s="39"/>
      <c r="Z20" s="39"/>
      <c r="AA20" s="39"/>
      <c r="AB20" s="39"/>
      <c r="AC20" s="39"/>
      <c r="AD20" s="39"/>
      <c r="AE20" s="39"/>
    </row>
    <row r="21" s="2" customFormat="1" ht="18" customHeight="1">
      <c r="A21" s="39"/>
      <c r="B21" s="45"/>
      <c r="C21" s="39"/>
      <c r="D21" s="39"/>
      <c r="E21" s="137" t="s">
        <v>32</v>
      </c>
      <c r="F21" s="39"/>
      <c r="G21" s="39"/>
      <c r="H21" s="39"/>
      <c r="I21" s="133" t="s">
        <v>28</v>
      </c>
      <c r="J21" s="137" t="s">
        <v>19</v>
      </c>
      <c r="K21" s="39"/>
      <c r="L21" s="135"/>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5"/>
      <c r="S22" s="39"/>
      <c r="T22" s="39"/>
      <c r="U22" s="39"/>
      <c r="V22" s="39"/>
      <c r="W22" s="39"/>
      <c r="X22" s="39"/>
      <c r="Y22" s="39"/>
      <c r="Z22" s="39"/>
      <c r="AA22" s="39"/>
      <c r="AB22" s="39"/>
      <c r="AC22" s="39"/>
      <c r="AD22" s="39"/>
      <c r="AE22" s="39"/>
    </row>
    <row r="23" s="2" customFormat="1" ht="12" customHeight="1">
      <c r="A23" s="39"/>
      <c r="B23" s="45"/>
      <c r="C23" s="39"/>
      <c r="D23" s="133" t="s">
        <v>34</v>
      </c>
      <c r="E23" s="39"/>
      <c r="F23" s="39"/>
      <c r="G23" s="39"/>
      <c r="H23" s="39"/>
      <c r="I23" s="133" t="s">
        <v>26</v>
      </c>
      <c r="J23" s="137" t="str">
        <f>IF('Rekapitulace stavby'!AN19="","",'Rekapitulace stavby'!AN19)</f>
        <v/>
      </c>
      <c r="K23" s="39"/>
      <c r="L23" s="135"/>
      <c r="S23" s="39"/>
      <c r="T23" s="39"/>
      <c r="U23" s="39"/>
      <c r="V23" s="39"/>
      <c r="W23" s="39"/>
      <c r="X23" s="39"/>
      <c r="Y23" s="39"/>
      <c r="Z23" s="39"/>
      <c r="AA23" s="39"/>
      <c r="AB23" s="39"/>
      <c r="AC23" s="39"/>
      <c r="AD23" s="39"/>
      <c r="AE23" s="39"/>
    </row>
    <row r="24" s="2" customFormat="1" ht="18" customHeight="1">
      <c r="A24" s="39"/>
      <c r="B24" s="45"/>
      <c r="C24" s="39"/>
      <c r="D24" s="39"/>
      <c r="E24" s="137" t="str">
        <f>IF('Rekapitulace stavby'!E20="","",'Rekapitulace stavby'!E20)</f>
        <v xml:space="preserve"> </v>
      </c>
      <c r="F24" s="39"/>
      <c r="G24" s="39"/>
      <c r="H24" s="39"/>
      <c r="I24" s="133" t="s">
        <v>28</v>
      </c>
      <c r="J24" s="137" t="str">
        <f>IF('Rekapitulace stavby'!AN20="","",'Rekapitulace stavby'!AN20)</f>
        <v/>
      </c>
      <c r="K24" s="39"/>
      <c r="L24" s="135"/>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5"/>
      <c r="S25" s="39"/>
      <c r="T25" s="39"/>
      <c r="U25" s="39"/>
      <c r="V25" s="39"/>
      <c r="W25" s="39"/>
      <c r="X25" s="39"/>
      <c r="Y25" s="39"/>
      <c r="Z25" s="39"/>
      <c r="AA25" s="39"/>
      <c r="AB25" s="39"/>
      <c r="AC25" s="39"/>
      <c r="AD25" s="39"/>
      <c r="AE25" s="39"/>
    </row>
    <row r="26" s="2" customFormat="1" ht="12" customHeight="1">
      <c r="A26" s="39"/>
      <c r="B26" s="45"/>
      <c r="C26" s="39"/>
      <c r="D26" s="133" t="s">
        <v>35</v>
      </c>
      <c r="E26" s="39"/>
      <c r="F26" s="39"/>
      <c r="G26" s="39"/>
      <c r="H26" s="39"/>
      <c r="I26" s="39"/>
      <c r="J26" s="39"/>
      <c r="K26" s="39"/>
      <c r="L26" s="135"/>
      <c r="S26" s="39"/>
      <c r="T26" s="39"/>
      <c r="U26" s="39"/>
      <c r="V26" s="39"/>
      <c r="W26" s="39"/>
      <c r="X26" s="39"/>
      <c r="Y26" s="39"/>
      <c r="Z26" s="39"/>
      <c r="AA26" s="39"/>
      <c r="AB26" s="39"/>
      <c r="AC26" s="39"/>
      <c r="AD26" s="39"/>
      <c r="AE26" s="39"/>
    </row>
    <row r="27" s="8" customFormat="1" ht="16.5" customHeight="1">
      <c r="A27" s="139"/>
      <c r="B27" s="140"/>
      <c r="C27" s="139"/>
      <c r="D27" s="139"/>
      <c r="E27" s="141" t="s">
        <v>19</v>
      </c>
      <c r="F27" s="141"/>
      <c r="G27" s="141"/>
      <c r="H27" s="141"/>
      <c r="I27" s="139"/>
      <c r="J27" s="139"/>
      <c r="K27" s="139"/>
      <c r="L27" s="142"/>
      <c r="S27" s="139"/>
      <c r="T27" s="139"/>
      <c r="U27" s="139"/>
      <c r="V27" s="139"/>
      <c r="W27" s="139"/>
      <c r="X27" s="139"/>
      <c r="Y27" s="139"/>
      <c r="Z27" s="139"/>
      <c r="AA27" s="139"/>
      <c r="AB27" s="139"/>
      <c r="AC27" s="139"/>
      <c r="AD27" s="139"/>
      <c r="AE27" s="139"/>
    </row>
    <row r="28" s="2" customFormat="1" ht="6.96" customHeight="1">
      <c r="A28" s="39"/>
      <c r="B28" s="45"/>
      <c r="C28" s="39"/>
      <c r="D28" s="39"/>
      <c r="E28" s="39"/>
      <c r="F28" s="39"/>
      <c r="G28" s="39"/>
      <c r="H28" s="39"/>
      <c r="I28" s="39"/>
      <c r="J28" s="39"/>
      <c r="K28" s="39"/>
      <c r="L28" s="135"/>
      <c r="S28" s="39"/>
      <c r="T28" s="39"/>
      <c r="U28" s="39"/>
      <c r="V28" s="39"/>
      <c r="W28" s="39"/>
      <c r="X28" s="39"/>
      <c r="Y28" s="39"/>
      <c r="Z28" s="39"/>
      <c r="AA28" s="39"/>
      <c r="AB28" s="39"/>
      <c r="AC28" s="39"/>
      <c r="AD28" s="39"/>
      <c r="AE28" s="39"/>
    </row>
    <row r="29" s="2" customFormat="1" ht="6.96" customHeight="1">
      <c r="A29" s="39"/>
      <c r="B29" s="45"/>
      <c r="C29" s="39"/>
      <c r="D29" s="143"/>
      <c r="E29" s="143"/>
      <c r="F29" s="143"/>
      <c r="G29" s="143"/>
      <c r="H29" s="143"/>
      <c r="I29" s="143"/>
      <c r="J29" s="143"/>
      <c r="K29" s="143"/>
      <c r="L29" s="135"/>
      <c r="S29" s="39"/>
      <c r="T29" s="39"/>
      <c r="U29" s="39"/>
      <c r="V29" s="39"/>
      <c r="W29" s="39"/>
      <c r="X29" s="39"/>
      <c r="Y29" s="39"/>
      <c r="Z29" s="39"/>
      <c r="AA29" s="39"/>
      <c r="AB29" s="39"/>
      <c r="AC29" s="39"/>
      <c r="AD29" s="39"/>
      <c r="AE29" s="39"/>
    </row>
    <row r="30" s="2" customFormat="1" ht="25.44" customHeight="1">
      <c r="A30" s="39"/>
      <c r="B30" s="45"/>
      <c r="C30" s="39"/>
      <c r="D30" s="144" t="s">
        <v>37</v>
      </c>
      <c r="E30" s="39"/>
      <c r="F30" s="39"/>
      <c r="G30" s="39"/>
      <c r="H30" s="39"/>
      <c r="I30" s="39"/>
      <c r="J30" s="145">
        <f>ROUND(J90, 2)</f>
        <v>0</v>
      </c>
      <c r="K30" s="39"/>
      <c r="L30" s="135"/>
      <c r="S30" s="39"/>
      <c r="T30" s="39"/>
      <c r="U30" s="39"/>
      <c r="V30" s="39"/>
      <c r="W30" s="39"/>
      <c r="X30" s="39"/>
      <c r="Y30" s="39"/>
      <c r="Z30" s="39"/>
      <c r="AA30" s="39"/>
      <c r="AB30" s="39"/>
      <c r="AC30" s="39"/>
      <c r="AD30" s="39"/>
      <c r="AE30" s="39"/>
    </row>
    <row r="31" s="2" customFormat="1" ht="6.96" customHeight="1">
      <c r="A31" s="39"/>
      <c r="B31" s="45"/>
      <c r="C31" s="39"/>
      <c r="D31" s="143"/>
      <c r="E31" s="143"/>
      <c r="F31" s="143"/>
      <c r="G31" s="143"/>
      <c r="H31" s="143"/>
      <c r="I31" s="143"/>
      <c r="J31" s="143"/>
      <c r="K31" s="143"/>
      <c r="L31" s="135"/>
      <c r="S31" s="39"/>
      <c r="T31" s="39"/>
      <c r="U31" s="39"/>
      <c r="V31" s="39"/>
      <c r="W31" s="39"/>
      <c r="X31" s="39"/>
      <c r="Y31" s="39"/>
      <c r="Z31" s="39"/>
      <c r="AA31" s="39"/>
      <c r="AB31" s="39"/>
      <c r="AC31" s="39"/>
      <c r="AD31" s="39"/>
      <c r="AE31" s="39"/>
    </row>
    <row r="32" s="2" customFormat="1" ht="14.4" customHeight="1">
      <c r="A32" s="39"/>
      <c r="B32" s="45"/>
      <c r="C32" s="39"/>
      <c r="D32" s="39"/>
      <c r="E32" s="39"/>
      <c r="F32" s="146" t="s">
        <v>39</v>
      </c>
      <c r="G32" s="39"/>
      <c r="H32" s="39"/>
      <c r="I32" s="146" t="s">
        <v>38</v>
      </c>
      <c r="J32" s="146" t="s">
        <v>40</v>
      </c>
      <c r="K32" s="39"/>
      <c r="L32" s="135"/>
      <c r="S32" s="39"/>
      <c r="T32" s="39"/>
      <c r="U32" s="39"/>
      <c r="V32" s="39"/>
      <c r="W32" s="39"/>
      <c r="X32" s="39"/>
      <c r="Y32" s="39"/>
      <c r="Z32" s="39"/>
      <c r="AA32" s="39"/>
      <c r="AB32" s="39"/>
      <c r="AC32" s="39"/>
      <c r="AD32" s="39"/>
      <c r="AE32" s="39"/>
    </row>
    <row r="33" s="2" customFormat="1" ht="14.4" customHeight="1">
      <c r="A33" s="39"/>
      <c r="B33" s="45"/>
      <c r="C33" s="39"/>
      <c r="D33" s="147" t="s">
        <v>41</v>
      </c>
      <c r="E33" s="133" t="s">
        <v>42</v>
      </c>
      <c r="F33" s="148">
        <f>ROUND((SUM(BE90:BE178)),  2)</f>
        <v>0</v>
      </c>
      <c r="G33" s="39"/>
      <c r="H33" s="39"/>
      <c r="I33" s="149">
        <v>0.20999999999999999</v>
      </c>
      <c r="J33" s="148">
        <f>ROUND(((SUM(BE90:BE178))*I33),  2)</f>
        <v>0</v>
      </c>
      <c r="K33" s="39"/>
      <c r="L33" s="135"/>
      <c r="S33" s="39"/>
      <c r="T33" s="39"/>
      <c r="U33" s="39"/>
      <c r="V33" s="39"/>
      <c r="W33" s="39"/>
      <c r="X33" s="39"/>
      <c r="Y33" s="39"/>
      <c r="Z33" s="39"/>
      <c r="AA33" s="39"/>
      <c r="AB33" s="39"/>
      <c r="AC33" s="39"/>
      <c r="AD33" s="39"/>
      <c r="AE33" s="39"/>
    </row>
    <row r="34" s="2" customFormat="1" ht="14.4" customHeight="1">
      <c r="A34" s="39"/>
      <c r="B34" s="45"/>
      <c r="C34" s="39"/>
      <c r="D34" s="39"/>
      <c r="E34" s="133" t="s">
        <v>43</v>
      </c>
      <c r="F34" s="148">
        <f>ROUND((SUM(BF90:BF178)),  2)</f>
        <v>0</v>
      </c>
      <c r="G34" s="39"/>
      <c r="H34" s="39"/>
      <c r="I34" s="149">
        <v>0.12</v>
      </c>
      <c r="J34" s="148">
        <f>ROUND(((SUM(BF90:BF178))*I34),  2)</f>
        <v>0</v>
      </c>
      <c r="K34" s="39"/>
      <c r="L34" s="135"/>
      <c r="S34" s="39"/>
      <c r="T34" s="39"/>
      <c r="U34" s="39"/>
      <c r="V34" s="39"/>
      <c r="W34" s="39"/>
      <c r="X34" s="39"/>
      <c r="Y34" s="39"/>
      <c r="Z34" s="39"/>
      <c r="AA34" s="39"/>
      <c r="AB34" s="39"/>
      <c r="AC34" s="39"/>
      <c r="AD34" s="39"/>
      <c r="AE34" s="39"/>
    </row>
    <row r="35" hidden="1" s="2" customFormat="1" ht="14.4" customHeight="1">
      <c r="A35" s="39"/>
      <c r="B35" s="45"/>
      <c r="C35" s="39"/>
      <c r="D35" s="39"/>
      <c r="E35" s="133" t="s">
        <v>44</v>
      </c>
      <c r="F35" s="148">
        <f>ROUND((SUM(BG90:BG178)),  2)</f>
        <v>0</v>
      </c>
      <c r="G35" s="39"/>
      <c r="H35" s="39"/>
      <c r="I35" s="149">
        <v>0.20999999999999999</v>
      </c>
      <c r="J35" s="148">
        <f>0</f>
        <v>0</v>
      </c>
      <c r="K35" s="39"/>
      <c r="L35" s="135"/>
      <c r="S35" s="39"/>
      <c r="T35" s="39"/>
      <c r="U35" s="39"/>
      <c r="V35" s="39"/>
      <c r="W35" s="39"/>
      <c r="X35" s="39"/>
      <c r="Y35" s="39"/>
      <c r="Z35" s="39"/>
      <c r="AA35" s="39"/>
      <c r="AB35" s="39"/>
      <c r="AC35" s="39"/>
      <c r="AD35" s="39"/>
      <c r="AE35" s="39"/>
    </row>
    <row r="36" hidden="1" s="2" customFormat="1" ht="14.4" customHeight="1">
      <c r="A36" s="39"/>
      <c r="B36" s="45"/>
      <c r="C36" s="39"/>
      <c r="D36" s="39"/>
      <c r="E36" s="133" t="s">
        <v>45</v>
      </c>
      <c r="F36" s="148">
        <f>ROUND((SUM(BH90:BH178)),  2)</f>
        <v>0</v>
      </c>
      <c r="G36" s="39"/>
      <c r="H36" s="39"/>
      <c r="I36" s="149">
        <v>0.12</v>
      </c>
      <c r="J36" s="148">
        <f>0</f>
        <v>0</v>
      </c>
      <c r="K36" s="39"/>
      <c r="L36" s="135"/>
      <c r="S36" s="39"/>
      <c r="T36" s="39"/>
      <c r="U36" s="39"/>
      <c r="V36" s="39"/>
      <c r="W36" s="39"/>
      <c r="X36" s="39"/>
      <c r="Y36" s="39"/>
      <c r="Z36" s="39"/>
      <c r="AA36" s="39"/>
      <c r="AB36" s="39"/>
      <c r="AC36" s="39"/>
      <c r="AD36" s="39"/>
      <c r="AE36" s="39"/>
    </row>
    <row r="37" hidden="1" s="2" customFormat="1" ht="14.4" customHeight="1">
      <c r="A37" s="39"/>
      <c r="B37" s="45"/>
      <c r="C37" s="39"/>
      <c r="D37" s="39"/>
      <c r="E37" s="133" t="s">
        <v>46</v>
      </c>
      <c r="F37" s="148">
        <f>ROUND((SUM(BI90:BI178)),  2)</f>
        <v>0</v>
      </c>
      <c r="G37" s="39"/>
      <c r="H37" s="39"/>
      <c r="I37" s="149">
        <v>0</v>
      </c>
      <c r="J37" s="148">
        <f>0</f>
        <v>0</v>
      </c>
      <c r="K37" s="39"/>
      <c r="L37" s="135"/>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5"/>
      <c r="S38" s="39"/>
      <c r="T38" s="39"/>
      <c r="U38" s="39"/>
      <c r="V38" s="39"/>
      <c r="W38" s="39"/>
      <c r="X38" s="39"/>
      <c r="Y38" s="39"/>
      <c r="Z38" s="39"/>
      <c r="AA38" s="39"/>
      <c r="AB38" s="39"/>
      <c r="AC38" s="39"/>
      <c r="AD38" s="39"/>
      <c r="AE38" s="39"/>
    </row>
    <row r="39" s="2" customFormat="1" ht="25.44" customHeight="1">
      <c r="A39" s="39"/>
      <c r="B39" s="45"/>
      <c r="C39" s="150"/>
      <c r="D39" s="151" t="s">
        <v>47</v>
      </c>
      <c r="E39" s="152"/>
      <c r="F39" s="152"/>
      <c r="G39" s="153" t="s">
        <v>48</v>
      </c>
      <c r="H39" s="154" t="s">
        <v>49</v>
      </c>
      <c r="I39" s="152"/>
      <c r="J39" s="155">
        <f>SUM(J30:J37)</f>
        <v>0</v>
      </c>
      <c r="K39" s="156"/>
      <c r="L39" s="135"/>
      <c r="S39" s="39"/>
      <c r="T39" s="39"/>
      <c r="U39" s="39"/>
      <c r="V39" s="39"/>
      <c r="W39" s="39"/>
      <c r="X39" s="39"/>
      <c r="Y39" s="39"/>
      <c r="Z39" s="39"/>
      <c r="AA39" s="39"/>
      <c r="AB39" s="39"/>
      <c r="AC39" s="39"/>
      <c r="AD39" s="39"/>
      <c r="AE39" s="39"/>
    </row>
    <row r="40" s="2" customFormat="1" ht="14.4" customHeight="1">
      <c r="A40" s="39"/>
      <c r="B40" s="157"/>
      <c r="C40" s="158"/>
      <c r="D40" s="158"/>
      <c r="E40" s="158"/>
      <c r="F40" s="158"/>
      <c r="G40" s="158"/>
      <c r="H40" s="158"/>
      <c r="I40" s="158"/>
      <c r="J40" s="158"/>
      <c r="K40" s="158"/>
      <c r="L40" s="135"/>
      <c r="S40" s="39"/>
      <c r="T40" s="39"/>
      <c r="U40" s="39"/>
      <c r="V40" s="39"/>
      <c r="W40" s="39"/>
      <c r="X40" s="39"/>
      <c r="Y40" s="39"/>
      <c r="Z40" s="39"/>
      <c r="AA40" s="39"/>
      <c r="AB40" s="39"/>
      <c r="AC40" s="39"/>
      <c r="AD40" s="39"/>
      <c r="AE40" s="39"/>
    </row>
    <row r="44" s="2" customFormat="1" ht="6.96" customHeight="1">
      <c r="A44" s="39"/>
      <c r="B44" s="159"/>
      <c r="C44" s="160"/>
      <c r="D44" s="160"/>
      <c r="E44" s="160"/>
      <c r="F44" s="160"/>
      <c r="G44" s="160"/>
      <c r="H44" s="160"/>
      <c r="I44" s="160"/>
      <c r="J44" s="160"/>
      <c r="K44" s="160"/>
      <c r="L44" s="135"/>
      <c r="S44" s="39"/>
      <c r="T44" s="39"/>
      <c r="U44" s="39"/>
      <c r="V44" s="39"/>
      <c r="W44" s="39"/>
      <c r="X44" s="39"/>
      <c r="Y44" s="39"/>
      <c r="Z44" s="39"/>
      <c r="AA44" s="39"/>
      <c r="AB44" s="39"/>
      <c r="AC44" s="39"/>
      <c r="AD44" s="39"/>
      <c r="AE44" s="39"/>
    </row>
    <row r="45" s="2" customFormat="1" ht="24.96" customHeight="1">
      <c r="A45" s="39"/>
      <c r="B45" s="40"/>
      <c r="C45" s="24" t="s">
        <v>88</v>
      </c>
      <c r="D45" s="41"/>
      <c r="E45" s="41"/>
      <c r="F45" s="41"/>
      <c r="G45" s="41"/>
      <c r="H45" s="41"/>
      <c r="I45" s="41"/>
      <c r="J45" s="41"/>
      <c r="K45" s="41"/>
      <c r="L45" s="135"/>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5"/>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5"/>
      <c r="S47" s="39"/>
      <c r="T47" s="39"/>
      <c r="U47" s="39"/>
      <c r="V47" s="39"/>
      <c r="W47" s="39"/>
      <c r="X47" s="39"/>
      <c r="Y47" s="39"/>
      <c r="Z47" s="39"/>
      <c r="AA47" s="39"/>
      <c r="AB47" s="39"/>
      <c r="AC47" s="39"/>
      <c r="AD47" s="39"/>
      <c r="AE47" s="39"/>
    </row>
    <row r="48" s="2" customFormat="1" ht="16.5" customHeight="1">
      <c r="A48" s="39"/>
      <c r="B48" s="40"/>
      <c r="C48" s="41"/>
      <c r="D48" s="41"/>
      <c r="E48" s="161" t="str">
        <f>E7</f>
        <v>Výměna střešní krytiny Pavlínin Dvůr Fialova 4, 787 01 Šumperk 1 - Bleskosvod</v>
      </c>
      <c r="F48" s="33"/>
      <c r="G48" s="33"/>
      <c r="H48" s="33"/>
      <c r="I48" s="41"/>
      <c r="J48" s="41"/>
      <c r="K48" s="41"/>
      <c r="L48" s="135"/>
      <c r="S48" s="39"/>
      <c r="T48" s="39"/>
      <c r="U48" s="39"/>
      <c r="V48" s="39"/>
      <c r="W48" s="39"/>
      <c r="X48" s="39"/>
      <c r="Y48" s="39"/>
      <c r="Z48" s="39"/>
      <c r="AA48" s="39"/>
      <c r="AB48" s="39"/>
      <c r="AC48" s="39"/>
      <c r="AD48" s="39"/>
      <c r="AE48" s="39"/>
    </row>
    <row r="49" s="2" customFormat="1" ht="12" customHeight="1">
      <c r="A49" s="39"/>
      <c r="B49" s="40"/>
      <c r="C49" s="33" t="s">
        <v>86</v>
      </c>
      <c r="D49" s="41"/>
      <c r="E49" s="41"/>
      <c r="F49" s="41"/>
      <c r="G49" s="41"/>
      <c r="H49" s="41"/>
      <c r="I49" s="41"/>
      <c r="J49" s="41"/>
      <c r="K49" s="41"/>
      <c r="L49" s="135"/>
      <c r="S49" s="39"/>
      <c r="T49" s="39"/>
      <c r="U49" s="39"/>
      <c r="V49" s="39"/>
      <c r="W49" s="39"/>
      <c r="X49" s="39"/>
      <c r="Y49" s="39"/>
      <c r="Z49" s="39"/>
      <c r="AA49" s="39"/>
      <c r="AB49" s="39"/>
      <c r="AC49" s="39"/>
      <c r="AD49" s="39"/>
      <c r="AE49" s="39"/>
    </row>
    <row r="50" s="2" customFormat="1" ht="16.5" customHeight="1">
      <c r="A50" s="39"/>
      <c r="B50" s="40"/>
      <c r="C50" s="41"/>
      <c r="D50" s="41"/>
      <c r="E50" s="70" t="str">
        <f>E9</f>
        <v>01 - Vnější ochrana před bleskem</v>
      </c>
      <c r="F50" s="41"/>
      <c r="G50" s="41"/>
      <c r="H50" s="41"/>
      <c r="I50" s="41"/>
      <c r="J50" s="41"/>
      <c r="K50" s="41"/>
      <c r="L50" s="135"/>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5"/>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Šumperk</v>
      </c>
      <c r="G52" s="41"/>
      <c r="H52" s="41"/>
      <c r="I52" s="33" t="s">
        <v>23</v>
      </c>
      <c r="J52" s="73" t="str">
        <f>IF(J12="","",J12)</f>
        <v>18. 10. 2024</v>
      </c>
      <c r="K52" s="41"/>
      <c r="L52" s="135"/>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5"/>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 xml:space="preserve"> </v>
      </c>
      <c r="G54" s="41"/>
      <c r="H54" s="41"/>
      <c r="I54" s="33" t="s">
        <v>31</v>
      </c>
      <c r="J54" s="37" t="str">
        <f>E21</f>
        <v>Ing. Pavel Matura</v>
      </c>
      <c r="K54" s="41"/>
      <c r="L54" s="135"/>
      <c r="S54" s="39"/>
      <c r="T54" s="39"/>
      <c r="U54" s="39"/>
      <c r="V54" s="39"/>
      <c r="W54" s="39"/>
      <c r="X54" s="39"/>
      <c r="Y54" s="39"/>
      <c r="Z54" s="39"/>
      <c r="AA54" s="39"/>
      <c r="AB54" s="39"/>
      <c r="AC54" s="39"/>
      <c r="AD54" s="39"/>
      <c r="AE54" s="39"/>
    </row>
    <row r="55" s="2" customFormat="1" ht="15.15" customHeight="1">
      <c r="A55" s="39"/>
      <c r="B55" s="40"/>
      <c r="C55" s="33" t="s">
        <v>29</v>
      </c>
      <c r="D55" s="41"/>
      <c r="E55" s="41"/>
      <c r="F55" s="28" t="str">
        <f>IF(E18="","",E18)</f>
        <v>Vyplň údaj</v>
      </c>
      <c r="G55" s="41"/>
      <c r="H55" s="41"/>
      <c r="I55" s="33" t="s">
        <v>34</v>
      </c>
      <c r="J55" s="37" t="str">
        <f>E24</f>
        <v xml:space="preserve"> </v>
      </c>
      <c r="K55" s="41"/>
      <c r="L55" s="135"/>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5"/>
      <c r="S56" s="39"/>
      <c r="T56" s="39"/>
      <c r="U56" s="39"/>
      <c r="V56" s="39"/>
      <c r="W56" s="39"/>
      <c r="X56" s="39"/>
      <c r="Y56" s="39"/>
      <c r="Z56" s="39"/>
      <c r="AA56" s="39"/>
      <c r="AB56" s="39"/>
      <c r="AC56" s="39"/>
      <c r="AD56" s="39"/>
      <c r="AE56" s="39"/>
    </row>
    <row r="57" s="2" customFormat="1" ht="29.28" customHeight="1">
      <c r="A57" s="39"/>
      <c r="B57" s="40"/>
      <c r="C57" s="162" t="s">
        <v>89</v>
      </c>
      <c r="D57" s="163"/>
      <c r="E57" s="163"/>
      <c r="F57" s="163"/>
      <c r="G57" s="163"/>
      <c r="H57" s="163"/>
      <c r="I57" s="163"/>
      <c r="J57" s="164" t="s">
        <v>90</v>
      </c>
      <c r="K57" s="163"/>
      <c r="L57" s="135"/>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5"/>
      <c r="S58" s="39"/>
      <c r="T58" s="39"/>
      <c r="U58" s="39"/>
      <c r="V58" s="39"/>
      <c r="W58" s="39"/>
      <c r="X58" s="39"/>
      <c r="Y58" s="39"/>
      <c r="Z58" s="39"/>
      <c r="AA58" s="39"/>
      <c r="AB58" s="39"/>
      <c r="AC58" s="39"/>
      <c r="AD58" s="39"/>
      <c r="AE58" s="39"/>
    </row>
    <row r="59" s="2" customFormat="1" ht="22.8" customHeight="1">
      <c r="A59" s="39"/>
      <c r="B59" s="40"/>
      <c r="C59" s="165" t="s">
        <v>69</v>
      </c>
      <c r="D59" s="41"/>
      <c r="E59" s="41"/>
      <c r="F59" s="41"/>
      <c r="G59" s="41"/>
      <c r="H59" s="41"/>
      <c r="I59" s="41"/>
      <c r="J59" s="103">
        <f>J90</f>
        <v>0</v>
      </c>
      <c r="K59" s="41"/>
      <c r="L59" s="135"/>
      <c r="S59" s="39"/>
      <c r="T59" s="39"/>
      <c r="U59" s="39"/>
      <c r="V59" s="39"/>
      <c r="W59" s="39"/>
      <c r="X59" s="39"/>
      <c r="Y59" s="39"/>
      <c r="Z59" s="39"/>
      <c r="AA59" s="39"/>
      <c r="AB59" s="39"/>
      <c r="AC59" s="39"/>
      <c r="AD59" s="39"/>
      <c r="AE59" s="39"/>
      <c r="AU59" s="18" t="s">
        <v>91</v>
      </c>
    </row>
    <row r="60" s="9" customFormat="1" ht="24.96" customHeight="1">
      <c r="A60" s="9"/>
      <c r="B60" s="166"/>
      <c r="C60" s="167"/>
      <c r="D60" s="168" t="s">
        <v>92</v>
      </c>
      <c r="E60" s="169"/>
      <c r="F60" s="169"/>
      <c r="G60" s="169"/>
      <c r="H60" s="169"/>
      <c r="I60" s="169"/>
      <c r="J60" s="170">
        <f>J91</f>
        <v>0</v>
      </c>
      <c r="K60" s="167"/>
      <c r="L60" s="171"/>
      <c r="S60" s="9"/>
      <c r="T60" s="9"/>
      <c r="U60" s="9"/>
      <c r="V60" s="9"/>
      <c r="W60" s="9"/>
      <c r="X60" s="9"/>
      <c r="Y60" s="9"/>
      <c r="Z60" s="9"/>
      <c r="AA60" s="9"/>
      <c r="AB60" s="9"/>
      <c r="AC60" s="9"/>
      <c r="AD60" s="9"/>
      <c r="AE60" s="9"/>
    </row>
    <row r="61" s="9" customFormat="1" ht="24.96" customHeight="1">
      <c r="A61" s="9"/>
      <c r="B61" s="166"/>
      <c r="C61" s="167"/>
      <c r="D61" s="168" t="s">
        <v>93</v>
      </c>
      <c r="E61" s="169"/>
      <c r="F61" s="169"/>
      <c r="G61" s="169"/>
      <c r="H61" s="169"/>
      <c r="I61" s="169"/>
      <c r="J61" s="170">
        <f>J107</f>
        <v>0</v>
      </c>
      <c r="K61" s="167"/>
      <c r="L61" s="171"/>
      <c r="S61" s="9"/>
      <c r="T61" s="9"/>
      <c r="U61" s="9"/>
      <c r="V61" s="9"/>
      <c r="W61" s="9"/>
      <c r="X61" s="9"/>
      <c r="Y61" s="9"/>
      <c r="Z61" s="9"/>
      <c r="AA61" s="9"/>
      <c r="AB61" s="9"/>
      <c r="AC61" s="9"/>
      <c r="AD61" s="9"/>
      <c r="AE61" s="9"/>
    </row>
    <row r="62" s="10" customFormat="1" ht="19.92" customHeight="1">
      <c r="A62" s="10"/>
      <c r="B62" s="172"/>
      <c r="C62" s="173"/>
      <c r="D62" s="174" t="s">
        <v>94</v>
      </c>
      <c r="E62" s="175"/>
      <c r="F62" s="175"/>
      <c r="G62" s="175"/>
      <c r="H62" s="175"/>
      <c r="I62" s="175"/>
      <c r="J62" s="176">
        <f>J108</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95</v>
      </c>
      <c r="E63" s="175"/>
      <c r="F63" s="175"/>
      <c r="G63" s="175"/>
      <c r="H63" s="175"/>
      <c r="I63" s="175"/>
      <c r="J63" s="176">
        <f>J124</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96</v>
      </c>
      <c r="E64" s="175"/>
      <c r="F64" s="175"/>
      <c r="G64" s="175"/>
      <c r="H64" s="175"/>
      <c r="I64" s="175"/>
      <c r="J64" s="176">
        <f>J137</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97</v>
      </c>
      <c r="E65" s="175"/>
      <c r="F65" s="175"/>
      <c r="G65" s="175"/>
      <c r="H65" s="175"/>
      <c r="I65" s="175"/>
      <c r="J65" s="176">
        <f>J150</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98</v>
      </c>
      <c r="E66" s="175"/>
      <c r="F66" s="175"/>
      <c r="G66" s="175"/>
      <c r="H66" s="175"/>
      <c r="I66" s="175"/>
      <c r="J66" s="176">
        <f>J154</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99</v>
      </c>
      <c r="E67" s="175"/>
      <c r="F67" s="175"/>
      <c r="G67" s="175"/>
      <c r="H67" s="175"/>
      <c r="I67" s="175"/>
      <c r="J67" s="176">
        <f>J160</f>
        <v>0</v>
      </c>
      <c r="K67" s="173"/>
      <c r="L67" s="177"/>
      <c r="S67" s="10"/>
      <c r="T67" s="10"/>
      <c r="U67" s="10"/>
      <c r="V67" s="10"/>
      <c r="W67" s="10"/>
      <c r="X67" s="10"/>
      <c r="Y67" s="10"/>
      <c r="Z67" s="10"/>
      <c r="AA67" s="10"/>
      <c r="AB67" s="10"/>
      <c r="AC67" s="10"/>
      <c r="AD67" s="10"/>
      <c r="AE67" s="10"/>
    </row>
    <row r="68" s="9" customFormat="1" ht="24.96" customHeight="1">
      <c r="A68" s="9"/>
      <c r="B68" s="166"/>
      <c r="C68" s="167"/>
      <c r="D68" s="168" t="s">
        <v>100</v>
      </c>
      <c r="E68" s="169"/>
      <c r="F68" s="169"/>
      <c r="G68" s="169"/>
      <c r="H68" s="169"/>
      <c r="I68" s="169"/>
      <c r="J68" s="170">
        <f>J169</f>
        <v>0</v>
      </c>
      <c r="K68" s="167"/>
      <c r="L68" s="171"/>
      <c r="S68" s="9"/>
      <c r="T68" s="9"/>
      <c r="U68" s="9"/>
      <c r="V68" s="9"/>
      <c r="W68" s="9"/>
      <c r="X68" s="9"/>
      <c r="Y68" s="9"/>
      <c r="Z68" s="9"/>
      <c r="AA68" s="9"/>
      <c r="AB68" s="9"/>
      <c r="AC68" s="9"/>
      <c r="AD68" s="9"/>
      <c r="AE68" s="9"/>
    </row>
    <row r="69" s="9" customFormat="1" ht="24.96" customHeight="1">
      <c r="A69" s="9"/>
      <c r="B69" s="166"/>
      <c r="C69" s="167"/>
      <c r="D69" s="168" t="s">
        <v>101</v>
      </c>
      <c r="E69" s="169"/>
      <c r="F69" s="169"/>
      <c r="G69" s="169"/>
      <c r="H69" s="169"/>
      <c r="I69" s="169"/>
      <c r="J69" s="170">
        <f>J173</f>
        <v>0</v>
      </c>
      <c r="K69" s="167"/>
      <c r="L69" s="171"/>
      <c r="S69" s="9"/>
      <c r="T69" s="9"/>
      <c r="U69" s="9"/>
      <c r="V69" s="9"/>
      <c r="W69" s="9"/>
      <c r="X69" s="9"/>
      <c r="Y69" s="9"/>
      <c r="Z69" s="9"/>
      <c r="AA69" s="9"/>
      <c r="AB69" s="9"/>
      <c r="AC69" s="9"/>
      <c r="AD69" s="9"/>
      <c r="AE69" s="9"/>
    </row>
    <row r="70" s="9" customFormat="1" ht="24.96" customHeight="1">
      <c r="A70" s="9"/>
      <c r="B70" s="166"/>
      <c r="C70" s="167"/>
      <c r="D70" s="168" t="s">
        <v>102</v>
      </c>
      <c r="E70" s="169"/>
      <c r="F70" s="169"/>
      <c r="G70" s="169"/>
      <c r="H70" s="169"/>
      <c r="I70" s="169"/>
      <c r="J70" s="170">
        <f>J176</f>
        <v>0</v>
      </c>
      <c r="K70" s="167"/>
      <c r="L70" s="171"/>
      <c r="S70" s="9"/>
      <c r="T70" s="9"/>
      <c r="U70" s="9"/>
      <c r="V70" s="9"/>
      <c r="W70" s="9"/>
      <c r="X70" s="9"/>
      <c r="Y70" s="9"/>
      <c r="Z70" s="9"/>
      <c r="AA70" s="9"/>
      <c r="AB70" s="9"/>
      <c r="AC70" s="9"/>
      <c r="AD70" s="9"/>
      <c r="AE70" s="9"/>
    </row>
    <row r="71" s="2" customFormat="1" ht="21.84" customHeight="1">
      <c r="A71" s="39"/>
      <c r="B71" s="40"/>
      <c r="C71" s="41"/>
      <c r="D71" s="41"/>
      <c r="E71" s="41"/>
      <c r="F71" s="41"/>
      <c r="G71" s="41"/>
      <c r="H71" s="41"/>
      <c r="I71" s="41"/>
      <c r="J71" s="41"/>
      <c r="K71" s="41"/>
      <c r="L71" s="135"/>
      <c r="S71" s="39"/>
      <c r="T71" s="39"/>
      <c r="U71" s="39"/>
      <c r="V71" s="39"/>
      <c r="W71" s="39"/>
      <c r="X71" s="39"/>
      <c r="Y71" s="39"/>
      <c r="Z71" s="39"/>
      <c r="AA71" s="39"/>
      <c r="AB71" s="39"/>
      <c r="AC71" s="39"/>
      <c r="AD71" s="39"/>
      <c r="AE71" s="39"/>
    </row>
    <row r="72" s="2" customFormat="1" ht="6.96" customHeight="1">
      <c r="A72" s="39"/>
      <c r="B72" s="60"/>
      <c r="C72" s="61"/>
      <c r="D72" s="61"/>
      <c r="E72" s="61"/>
      <c r="F72" s="61"/>
      <c r="G72" s="61"/>
      <c r="H72" s="61"/>
      <c r="I72" s="61"/>
      <c r="J72" s="61"/>
      <c r="K72" s="61"/>
      <c r="L72" s="135"/>
      <c r="S72" s="39"/>
      <c r="T72" s="39"/>
      <c r="U72" s="39"/>
      <c r="V72" s="39"/>
      <c r="W72" s="39"/>
      <c r="X72" s="39"/>
      <c r="Y72" s="39"/>
      <c r="Z72" s="39"/>
      <c r="AA72" s="39"/>
      <c r="AB72" s="39"/>
      <c r="AC72" s="39"/>
      <c r="AD72" s="39"/>
      <c r="AE72" s="39"/>
    </row>
    <row r="76" s="2" customFormat="1" ht="6.96" customHeight="1">
      <c r="A76" s="39"/>
      <c r="B76" s="62"/>
      <c r="C76" s="63"/>
      <c r="D76" s="63"/>
      <c r="E76" s="63"/>
      <c r="F76" s="63"/>
      <c r="G76" s="63"/>
      <c r="H76" s="63"/>
      <c r="I76" s="63"/>
      <c r="J76" s="63"/>
      <c r="K76" s="63"/>
      <c r="L76" s="135"/>
      <c r="S76" s="39"/>
      <c r="T76" s="39"/>
      <c r="U76" s="39"/>
      <c r="V76" s="39"/>
      <c r="W76" s="39"/>
      <c r="X76" s="39"/>
      <c r="Y76" s="39"/>
      <c r="Z76" s="39"/>
      <c r="AA76" s="39"/>
      <c r="AB76" s="39"/>
      <c r="AC76" s="39"/>
      <c r="AD76" s="39"/>
      <c r="AE76" s="39"/>
    </row>
    <row r="77" s="2" customFormat="1" ht="24.96" customHeight="1">
      <c r="A77" s="39"/>
      <c r="B77" s="40"/>
      <c r="C77" s="24" t="s">
        <v>103</v>
      </c>
      <c r="D77" s="41"/>
      <c r="E77" s="41"/>
      <c r="F77" s="41"/>
      <c r="G77" s="41"/>
      <c r="H77" s="41"/>
      <c r="I77" s="41"/>
      <c r="J77" s="41"/>
      <c r="K77" s="41"/>
      <c r="L77" s="135"/>
      <c r="S77" s="39"/>
      <c r="T77" s="39"/>
      <c r="U77" s="39"/>
      <c r="V77" s="39"/>
      <c r="W77" s="39"/>
      <c r="X77" s="39"/>
      <c r="Y77" s="39"/>
      <c r="Z77" s="39"/>
      <c r="AA77" s="39"/>
      <c r="AB77" s="39"/>
      <c r="AC77" s="39"/>
      <c r="AD77" s="39"/>
      <c r="AE77" s="39"/>
    </row>
    <row r="78" s="2" customFormat="1" ht="6.96" customHeight="1">
      <c r="A78" s="39"/>
      <c r="B78" s="40"/>
      <c r="C78" s="41"/>
      <c r="D78" s="41"/>
      <c r="E78" s="41"/>
      <c r="F78" s="41"/>
      <c r="G78" s="41"/>
      <c r="H78" s="41"/>
      <c r="I78" s="41"/>
      <c r="J78" s="41"/>
      <c r="K78" s="41"/>
      <c r="L78" s="135"/>
      <c r="S78" s="39"/>
      <c r="T78" s="39"/>
      <c r="U78" s="39"/>
      <c r="V78" s="39"/>
      <c r="W78" s="39"/>
      <c r="X78" s="39"/>
      <c r="Y78" s="39"/>
      <c r="Z78" s="39"/>
      <c r="AA78" s="39"/>
      <c r="AB78" s="39"/>
      <c r="AC78" s="39"/>
      <c r="AD78" s="39"/>
      <c r="AE78" s="39"/>
    </row>
    <row r="79" s="2" customFormat="1" ht="12" customHeight="1">
      <c r="A79" s="39"/>
      <c r="B79" s="40"/>
      <c r="C79" s="33" t="s">
        <v>16</v>
      </c>
      <c r="D79" s="41"/>
      <c r="E79" s="41"/>
      <c r="F79" s="41"/>
      <c r="G79" s="41"/>
      <c r="H79" s="41"/>
      <c r="I79" s="41"/>
      <c r="J79" s="41"/>
      <c r="K79" s="41"/>
      <c r="L79" s="135"/>
      <c r="S79" s="39"/>
      <c r="T79" s="39"/>
      <c r="U79" s="39"/>
      <c r="V79" s="39"/>
      <c r="W79" s="39"/>
      <c r="X79" s="39"/>
      <c r="Y79" s="39"/>
      <c r="Z79" s="39"/>
      <c r="AA79" s="39"/>
      <c r="AB79" s="39"/>
      <c r="AC79" s="39"/>
      <c r="AD79" s="39"/>
      <c r="AE79" s="39"/>
    </row>
    <row r="80" s="2" customFormat="1" ht="16.5" customHeight="1">
      <c r="A80" s="39"/>
      <c r="B80" s="40"/>
      <c r="C80" s="41"/>
      <c r="D80" s="41"/>
      <c r="E80" s="161" t="str">
        <f>E7</f>
        <v>Výměna střešní krytiny Pavlínin Dvůr Fialova 4, 787 01 Šumperk 1 - Bleskosvod</v>
      </c>
      <c r="F80" s="33"/>
      <c r="G80" s="33"/>
      <c r="H80" s="33"/>
      <c r="I80" s="41"/>
      <c r="J80" s="41"/>
      <c r="K80" s="41"/>
      <c r="L80" s="135"/>
      <c r="S80" s="39"/>
      <c r="T80" s="39"/>
      <c r="U80" s="39"/>
      <c r="V80" s="39"/>
      <c r="W80" s="39"/>
      <c r="X80" s="39"/>
      <c r="Y80" s="39"/>
      <c r="Z80" s="39"/>
      <c r="AA80" s="39"/>
      <c r="AB80" s="39"/>
      <c r="AC80" s="39"/>
      <c r="AD80" s="39"/>
      <c r="AE80" s="39"/>
    </row>
    <row r="81" s="2" customFormat="1" ht="12" customHeight="1">
      <c r="A81" s="39"/>
      <c r="B81" s="40"/>
      <c r="C81" s="33" t="s">
        <v>86</v>
      </c>
      <c r="D81" s="41"/>
      <c r="E81" s="41"/>
      <c r="F81" s="41"/>
      <c r="G81" s="41"/>
      <c r="H81" s="41"/>
      <c r="I81" s="41"/>
      <c r="J81" s="41"/>
      <c r="K81" s="41"/>
      <c r="L81" s="135"/>
      <c r="S81" s="39"/>
      <c r="T81" s="39"/>
      <c r="U81" s="39"/>
      <c r="V81" s="39"/>
      <c r="W81" s="39"/>
      <c r="X81" s="39"/>
      <c r="Y81" s="39"/>
      <c r="Z81" s="39"/>
      <c r="AA81" s="39"/>
      <c r="AB81" s="39"/>
      <c r="AC81" s="39"/>
      <c r="AD81" s="39"/>
      <c r="AE81" s="39"/>
    </row>
    <row r="82" s="2" customFormat="1" ht="16.5" customHeight="1">
      <c r="A82" s="39"/>
      <c r="B82" s="40"/>
      <c r="C82" s="41"/>
      <c r="D82" s="41"/>
      <c r="E82" s="70" t="str">
        <f>E9</f>
        <v>01 - Vnější ochrana před bleskem</v>
      </c>
      <c r="F82" s="41"/>
      <c r="G82" s="41"/>
      <c r="H82" s="41"/>
      <c r="I82" s="41"/>
      <c r="J82" s="41"/>
      <c r="K82" s="41"/>
      <c r="L82" s="135"/>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41"/>
      <c r="J83" s="41"/>
      <c r="K83" s="41"/>
      <c r="L83" s="135"/>
      <c r="S83" s="39"/>
      <c r="T83" s="39"/>
      <c r="U83" s="39"/>
      <c r="V83" s="39"/>
      <c r="W83" s="39"/>
      <c r="X83" s="39"/>
      <c r="Y83" s="39"/>
      <c r="Z83" s="39"/>
      <c r="AA83" s="39"/>
      <c r="AB83" s="39"/>
      <c r="AC83" s="39"/>
      <c r="AD83" s="39"/>
      <c r="AE83" s="39"/>
    </row>
    <row r="84" s="2" customFormat="1" ht="12" customHeight="1">
      <c r="A84" s="39"/>
      <c r="B84" s="40"/>
      <c r="C84" s="33" t="s">
        <v>21</v>
      </c>
      <c r="D84" s="41"/>
      <c r="E84" s="41"/>
      <c r="F84" s="28" t="str">
        <f>F12</f>
        <v>Šumperk</v>
      </c>
      <c r="G84" s="41"/>
      <c r="H84" s="41"/>
      <c r="I84" s="33" t="s">
        <v>23</v>
      </c>
      <c r="J84" s="73" t="str">
        <f>IF(J12="","",J12)</f>
        <v>18. 10. 2024</v>
      </c>
      <c r="K84" s="41"/>
      <c r="L84" s="135"/>
      <c r="S84" s="39"/>
      <c r="T84" s="39"/>
      <c r="U84" s="39"/>
      <c r="V84" s="39"/>
      <c r="W84" s="39"/>
      <c r="X84" s="39"/>
      <c r="Y84" s="39"/>
      <c r="Z84" s="39"/>
      <c r="AA84" s="39"/>
      <c r="AB84" s="39"/>
      <c r="AC84" s="39"/>
      <c r="AD84" s="39"/>
      <c r="AE84" s="39"/>
    </row>
    <row r="85" s="2" customFormat="1" ht="6.96" customHeight="1">
      <c r="A85" s="39"/>
      <c r="B85" s="40"/>
      <c r="C85" s="41"/>
      <c r="D85" s="41"/>
      <c r="E85" s="41"/>
      <c r="F85" s="41"/>
      <c r="G85" s="41"/>
      <c r="H85" s="41"/>
      <c r="I85" s="41"/>
      <c r="J85" s="41"/>
      <c r="K85" s="41"/>
      <c r="L85" s="135"/>
      <c r="S85" s="39"/>
      <c r="T85" s="39"/>
      <c r="U85" s="39"/>
      <c r="V85" s="39"/>
      <c r="W85" s="39"/>
      <c r="X85" s="39"/>
      <c r="Y85" s="39"/>
      <c r="Z85" s="39"/>
      <c r="AA85" s="39"/>
      <c r="AB85" s="39"/>
      <c r="AC85" s="39"/>
      <c r="AD85" s="39"/>
      <c r="AE85" s="39"/>
    </row>
    <row r="86" s="2" customFormat="1" ht="15.15" customHeight="1">
      <c r="A86" s="39"/>
      <c r="B86" s="40"/>
      <c r="C86" s="33" t="s">
        <v>25</v>
      </c>
      <c r="D86" s="41"/>
      <c r="E86" s="41"/>
      <c r="F86" s="28" t="str">
        <f>E15</f>
        <v xml:space="preserve"> </v>
      </c>
      <c r="G86" s="41"/>
      <c r="H86" s="41"/>
      <c r="I86" s="33" t="s">
        <v>31</v>
      </c>
      <c r="J86" s="37" t="str">
        <f>E21</f>
        <v>Ing. Pavel Matura</v>
      </c>
      <c r="K86" s="41"/>
      <c r="L86" s="135"/>
      <c r="S86" s="39"/>
      <c r="T86" s="39"/>
      <c r="U86" s="39"/>
      <c r="V86" s="39"/>
      <c r="W86" s="39"/>
      <c r="X86" s="39"/>
      <c r="Y86" s="39"/>
      <c r="Z86" s="39"/>
      <c r="AA86" s="39"/>
      <c r="AB86" s="39"/>
      <c r="AC86" s="39"/>
      <c r="AD86" s="39"/>
      <c r="AE86" s="39"/>
    </row>
    <row r="87" s="2" customFormat="1" ht="15.15" customHeight="1">
      <c r="A87" s="39"/>
      <c r="B87" s="40"/>
      <c r="C87" s="33" t="s">
        <v>29</v>
      </c>
      <c r="D87" s="41"/>
      <c r="E87" s="41"/>
      <c r="F87" s="28" t="str">
        <f>IF(E18="","",E18)</f>
        <v>Vyplň údaj</v>
      </c>
      <c r="G87" s="41"/>
      <c r="H87" s="41"/>
      <c r="I87" s="33" t="s">
        <v>34</v>
      </c>
      <c r="J87" s="37" t="str">
        <f>E24</f>
        <v xml:space="preserve"> </v>
      </c>
      <c r="K87" s="41"/>
      <c r="L87" s="135"/>
      <c r="S87" s="39"/>
      <c r="T87" s="39"/>
      <c r="U87" s="39"/>
      <c r="V87" s="39"/>
      <c r="W87" s="39"/>
      <c r="X87" s="39"/>
      <c r="Y87" s="39"/>
      <c r="Z87" s="39"/>
      <c r="AA87" s="39"/>
      <c r="AB87" s="39"/>
      <c r="AC87" s="39"/>
      <c r="AD87" s="39"/>
      <c r="AE87" s="39"/>
    </row>
    <row r="88" s="2" customFormat="1" ht="10.32" customHeight="1">
      <c r="A88" s="39"/>
      <c r="B88" s="40"/>
      <c r="C88" s="41"/>
      <c r="D88" s="41"/>
      <c r="E88" s="41"/>
      <c r="F88" s="41"/>
      <c r="G88" s="41"/>
      <c r="H88" s="41"/>
      <c r="I88" s="41"/>
      <c r="J88" s="41"/>
      <c r="K88" s="41"/>
      <c r="L88" s="135"/>
      <c r="S88" s="39"/>
      <c r="T88" s="39"/>
      <c r="U88" s="39"/>
      <c r="V88" s="39"/>
      <c r="W88" s="39"/>
      <c r="X88" s="39"/>
      <c r="Y88" s="39"/>
      <c r="Z88" s="39"/>
      <c r="AA88" s="39"/>
      <c r="AB88" s="39"/>
      <c r="AC88" s="39"/>
      <c r="AD88" s="39"/>
      <c r="AE88" s="39"/>
    </row>
    <row r="89" s="11" customFormat="1" ht="29.28" customHeight="1">
      <c r="A89" s="178"/>
      <c r="B89" s="179"/>
      <c r="C89" s="180" t="s">
        <v>104</v>
      </c>
      <c r="D89" s="181" t="s">
        <v>56</v>
      </c>
      <c r="E89" s="181" t="s">
        <v>52</v>
      </c>
      <c r="F89" s="181" t="s">
        <v>53</v>
      </c>
      <c r="G89" s="181" t="s">
        <v>105</v>
      </c>
      <c r="H89" s="181" t="s">
        <v>106</v>
      </c>
      <c r="I89" s="181" t="s">
        <v>107</v>
      </c>
      <c r="J89" s="181" t="s">
        <v>90</v>
      </c>
      <c r="K89" s="182" t="s">
        <v>108</v>
      </c>
      <c r="L89" s="183"/>
      <c r="M89" s="93" t="s">
        <v>19</v>
      </c>
      <c r="N89" s="94" t="s">
        <v>41</v>
      </c>
      <c r="O89" s="94" t="s">
        <v>109</v>
      </c>
      <c r="P89" s="94" t="s">
        <v>110</v>
      </c>
      <c r="Q89" s="94" t="s">
        <v>111</v>
      </c>
      <c r="R89" s="94" t="s">
        <v>112</v>
      </c>
      <c r="S89" s="94" t="s">
        <v>113</v>
      </c>
      <c r="T89" s="95" t="s">
        <v>114</v>
      </c>
      <c r="U89" s="178"/>
      <c r="V89" s="178"/>
      <c r="W89" s="178"/>
      <c r="X89" s="178"/>
      <c r="Y89" s="178"/>
      <c r="Z89" s="178"/>
      <c r="AA89" s="178"/>
      <c r="AB89" s="178"/>
      <c r="AC89" s="178"/>
      <c r="AD89" s="178"/>
      <c r="AE89" s="178"/>
    </row>
    <row r="90" s="2" customFormat="1" ht="22.8" customHeight="1">
      <c r="A90" s="39"/>
      <c r="B90" s="40"/>
      <c r="C90" s="100" t="s">
        <v>115</v>
      </c>
      <c r="D90" s="41"/>
      <c r="E90" s="41"/>
      <c r="F90" s="41"/>
      <c r="G90" s="41"/>
      <c r="H90" s="41"/>
      <c r="I90" s="41"/>
      <c r="J90" s="184">
        <f>BK90</f>
        <v>0</v>
      </c>
      <c r="K90" s="41"/>
      <c r="L90" s="45"/>
      <c r="M90" s="96"/>
      <c r="N90" s="185"/>
      <c r="O90" s="97"/>
      <c r="P90" s="186">
        <f>P91+P107+P169+P173+P176</f>
        <v>0</v>
      </c>
      <c r="Q90" s="97"/>
      <c r="R90" s="186">
        <f>R91+R107+R169+R173+R176</f>
        <v>0.15004000000000001</v>
      </c>
      <c r="S90" s="97"/>
      <c r="T90" s="187">
        <f>T91+T107+T169+T173+T176</f>
        <v>0</v>
      </c>
      <c r="U90" s="39"/>
      <c r="V90" s="39"/>
      <c r="W90" s="39"/>
      <c r="X90" s="39"/>
      <c r="Y90" s="39"/>
      <c r="Z90" s="39"/>
      <c r="AA90" s="39"/>
      <c r="AB90" s="39"/>
      <c r="AC90" s="39"/>
      <c r="AD90" s="39"/>
      <c r="AE90" s="39"/>
      <c r="AT90" s="18" t="s">
        <v>70</v>
      </c>
      <c r="AU90" s="18" t="s">
        <v>91</v>
      </c>
      <c r="BK90" s="188">
        <f>BK91+BK107+BK169+BK173+BK176</f>
        <v>0</v>
      </c>
    </row>
    <row r="91" s="12" customFormat="1" ht="25.92" customHeight="1">
      <c r="A91" s="12"/>
      <c r="B91" s="189"/>
      <c r="C91" s="190"/>
      <c r="D91" s="191" t="s">
        <v>70</v>
      </c>
      <c r="E91" s="192" t="s">
        <v>116</v>
      </c>
      <c r="F91" s="192" t="s">
        <v>117</v>
      </c>
      <c r="G91" s="190"/>
      <c r="H91" s="190"/>
      <c r="I91" s="193"/>
      <c r="J91" s="194">
        <f>BK91</f>
        <v>0</v>
      </c>
      <c r="K91" s="190"/>
      <c r="L91" s="195"/>
      <c r="M91" s="196"/>
      <c r="N91" s="197"/>
      <c r="O91" s="197"/>
      <c r="P91" s="198">
        <f>SUM(P92:P106)</f>
        <v>0</v>
      </c>
      <c r="Q91" s="197"/>
      <c r="R91" s="198">
        <f>SUM(R92:R106)</f>
        <v>0.0026999999999999997</v>
      </c>
      <c r="S91" s="197"/>
      <c r="T91" s="199">
        <f>SUM(T92:T106)</f>
        <v>0</v>
      </c>
      <c r="U91" s="12"/>
      <c r="V91" s="12"/>
      <c r="W91" s="12"/>
      <c r="X91" s="12"/>
      <c r="Y91" s="12"/>
      <c r="Z91" s="12"/>
      <c r="AA91" s="12"/>
      <c r="AB91" s="12"/>
      <c r="AC91" s="12"/>
      <c r="AD91" s="12"/>
      <c r="AE91" s="12"/>
      <c r="AR91" s="200" t="s">
        <v>81</v>
      </c>
      <c r="AT91" s="201" t="s">
        <v>70</v>
      </c>
      <c r="AU91" s="201" t="s">
        <v>71</v>
      </c>
      <c r="AY91" s="200" t="s">
        <v>118</v>
      </c>
      <c r="BK91" s="202">
        <f>SUM(BK92:BK106)</f>
        <v>0</v>
      </c>
    </row>
    <row r="92" s="2" customFormat="1" ht="24.15" customHeight="1">
      <c r="A92" s="39"/>
      <c r="B92" s="40"/>
      <c r="C92" s="203" t="s">
        <v>79</v>
      </c>
      <c r="D92" s="203" t="s">
        <v>119</v>
      </c>
      <c r="E92" s="204" t="s">
        <v>120</v>
      </c>
      <c r="F92" s="205" t="s">
        <v>121</v>
      </c>
      <c r="G92" s="206" t="s">
        <v>122</v>
      </c>
      <c r="H92" s="207">
        <v>9</v>
      </c>
      <c r="I92" s="208"/>
      <c r="J92" s="209">
        <f>ROUND(I92*H92,2)</f>
        <v>0</v>
      </c>
      <c r="K92" s="205" t="s">
        <v>123</v>
      </c>
      <c r="L92" s="45"/>
      <c r="M92" s="210" t="s">
        <v>19</v>
      </c>
      <c r="N92" s="211" t="s">
        <v>42</v>
      </c>
      <c r="O92" s="85"/>
      <c r="P92" s="212">
        <f>O92*H92</f>
        <v>0</v>
      </c>
      <c r="Q92" s="212">
        <v>0</v>
      </c>
      <c r="R92" s="212">
        <f>Q92*H92</f>
        <v>0</v>
      </c>
      <c r="S92" s="212">
        <v>0</v>
      </c>
      <c r="T92" s="213">
        <f>S92*H92</f>
        <v>0</v>
      </c>
      <c r="U92" s="39"/>
      <c r="V92" s="39"/>
      <c r="W92" s="39"/>
      <c r="X92" s="39"/>
      <c r="Y92" s="39"/>
      <c r="Z92" s="39"/>
      <c r="AA92" s="39"/>
      <c r="AB92" s="39"/>
      <c r="AC92" s="39"/>
      <c r="AD92" s="39"/>
      <c r="AE92" s="39"/>
      <c r="AR92" s="214" t="s">
        <v>124</v>
      </c>
      <c r="AT92" s="214" t="s">
        <v>119</v>
      </c>
      <c r="AU92" s="214" t="s">
        <v>79</v>
      </c>
      <c r="AY92" s="18" t="s">
        <v>118</v>
      </c>
      <c r="BE92" s="215">
        <f>IF(N92="základní",J92,0)</f>
        <v>0</v>
      </c>
      <c r="BF92" s="215">
        <f>IF(N92="snížená",J92,0)</f>
        <v>0</v>
      </c>
      <c r="BG92" s="215">
        <f>IF(N92="zákl. přenesená",J92,0)</f>
        <v>0</v>
      </c>
      <c r="BH92" s="215">
        <f>IF(N92="sníž. přenesená",J92,0)</f>
        <v>0</v>
      </c>
      <c r="BI92" s="215">
        <f>IF(N92="nulová",J92,0)</f>
        <v>0</v>
      </c>
      <c r="BJ92" s="18" t="s">
        <v>79</v>
      </c>
      <c r="BK92" s="215">
        <f>ROUND(I92*H92,2)</f>
        <v>0</v>
      </c>
      <c r="BL92" s="18" t="s">
        <v>124</v>
      </c>
      <c r="BM92" s="214" t="s">
        <v>125</v>
      </c>
    </row>
    <row r="93" s="2" customFormat="1">
      <c r="A93" s="39"/>
      <c r="B93" s="40"/>
      <c r="C93" s="41"/>
      <c r="D93" s="216" t="s">
        <v>126</v>
      </c>
      <c r="E93" s="41"/>
      <c r="F93" s="217" t="s">
        <v>127</v>
      </c>
      <c r="G93" s="41"/>
      <c r="H93" s="41"/>
      <c r="I93" s="218"/>
      <c r="J93" s="41"/>
      <c r="K93" s="41"/>
      <c r="L93" s="45"/>
      <c r="M93" s="219"/>
      <c r="N93" s="220"/>
      <c r="O93" s="85"/>
      <c r="P93" s="85"/>
      <c r="Q93" s="85"/>
      <c r="R93" s="85"/>
      <c r="S93" s="85"/>
      <c r="T93" s="86"/>
      <c r="U93" s="39"/>
      <c r="V93" s="39"/>
      <c r="W93" s="39"/>
      <c r="X93" s="39"/>
      <c r="Y93" s="39"/>
      <c r="Z93" s="39"/>
      <c r="AA93" s="39"/>
      <c r="AB93" s="39"/>
      <c r="AC93" s="39"/>
      <c r="AD93" s="39"/>
      <c r="AE93" s="39"/>
      <c r="AT93" s="18" t="s">
        <v>126</v>
      </c>
      <c r="AU93" s="18" t="s">
        <v>79</v>
      </c>
    </row>
    <row r="94" s="2" customFormat="1" ht="24.15" customHeight="1">
      <c r="A94" s="39"/>
      <c r="B94" s="40"/>
      <c r="C94" s="221" t="s">
        <v>81</v>
      </c>
      <c r="D94" s="221" t="s">
        <v>128</v>
      </c>
      <c r="E94" s="222" t="s">
        <v>129</v>
      </c>
      <c r="F94" s="223" t="s">
        <v>130</v>
      </c>
      <c r="G94" s="224" t="s">
        <v>131</v>
      </c>
      <c r="H94" s="225">
        <v>9</v>
      </c>
      <c r="I94" s="226"/>
      <c r="J94" s="227">
        <f>ROUND(I94*H94,2)</f>
        <v>0</v>
      </c>
      <c r="K94" s="223" t="s">
        <v>132</v>
      </c>
      <c r="L94" s="228"/>
      <c r="M94" s="229" t="s">
        <v>19</v>
      </c>
      <c r="N94" s="230" t="s">
        <v>42</v>
      </c>
      <c r="O94" s="85"/>
      <c r="P94" s="212">
        <f>O94*H94</f>
        <v>0</v>
      </c>
      <c r="Q94" s="212">
        <v>0</v>
      </c>
      <c r="R94" s="212">
        <f>Q94*H94</f>
        <v>0</v>
      </c>
      <c r="S94" s="212">
        <v>0</v>
      </c>
      <c r="T94" s="213">
        <f>S94*H94</f>
        <v>0</v>
      </c>
      <c r="U94" s="39"/>
      <c r="V94" s="39"/>
      <c r="W94" s="39"/>
      <c r="X94" s="39"/>
      <c r="Y94" s="39"/>
      <c r="Z94" s="39"/>
      <c r="AA94" s="39"/>
      <c r="AB94" s="39"/>
      <c r="AC94" s="39"/>
      <c r="AD94" s="39"/>
      <c r="AE94" s="39"/>
      <c r="AR94" s="214" t="s">
        <v>133</v>
      </c>
      <c r="AT94" s="214" t="s">
        <v>128</v>
      </c>
      <c r="AU94" s="214" t="s">
        <v>79</v>
      </c>
      <c r="AY94" s="18" t="s">
        <v>118</v>
      </c>
      <c r="BE94" s="215">
        <f>IF(N94="základní",J94,0)</f>
        <v>0</v>
      </c>
      <c r="BF94" s="215">
        <f>IF(N94="snížená",J94,0)</f>
        <v>0</v>
      </c>
      <c r="BG94" s="215">
        <f>IF(N94="zákl. přenesená",J94,0)</f>
        <v>0</v>
      </c>
      <c r="BH94" s="215">
        <f>IF(N94="sníž. přenesená",J94,0)</f>
        <v>0</v>
      </c>
      <c r="BI94" s="215">
        <f>IF(N94="nulová",J94,0)</f>
        <v>0</v>
      </c>
      <c r="BJ94" s="18" t="s">
        <v>79</v>
      </c>
      <c r="BK94" s="215">
        <f>ROUND(I94*H94,2)</f>
        <v>0</v>
      </c>
      <c r="BL94" s="18" t="s">
        <v>124</v>
      </c>
      <c r="BM94" s="214" t="s">
        <v>134</v>
      </c>
    </row>
    <row r="95" s="2" customFormat="1" ht="16.5" customHeight="1">
      <c r="A95" s="39"/>
      <c r="B95" s="40"/>
      <c r="C95" s="203" t="s">
        <v>135</v>
      </c>
      <c r="D95" s="203" t="s">
        <v>119</v>
      </c>
      <c r="E95" s="204" t="s">
        <v>136</v>
      </c>
      <c r="F95" s="205" t="s">
        <v>137</v>
      </c>
      <c r="G95" s="206" t="s">
        <v>122</v>
      </c>
      <c r="H95" s="207">
        <v>9</v>
      </c>
      <c r="I95" s="208"/>
      <c r="J95" s="209">
        <f>ROUND(I95*H95,2)</f>
        <v>0</v>
      </c>
      <c r="K95" s="205" t="s">
        <v>123</v>
      </c>
      <c r="L95" s="45"/>
      <c r="M95" s="210" t="s">
        <v>19</v>
      </c>
      <c r="N95" s="211" t="s">
        <v>42</v>
      </c>
      <c r="O95" s="85"/>
      <c r="P95" s="212">
        <f>O95*H95</f>
        <v>0</v>
      </c>
      <c r="Q95" s="212">
        <v>0</v>
      </c>
      <c r="R95" s="212">
        <f>Q95*H95</f>
        <v>0</v>
      </c>
      <c r="S95" s="212">
        <v>0</v>
      </c>
      <c r="T95" s="213">
        <f>S95*H95</f>
        <v>0</v>
      </c>
      <c r="U95" s="39"/>
      <c r="V95" s="39"/>
      <c r="W95" s="39"/>
      <c r="X95" s="39"/>
      <c r="Y95" s="39"/>
      <c r="Z95" s="39"/>
      <c r="AA95" s="39"/>
      <c r="AB95" s="39"/>
      <c r="AC95" s="39"/>
      <c r="AD95" s="39"/>
      <c r="AE95" s="39"/>
      <c r="AR95" s="214" t="s">
        <v>124</v>
      </c>
      <c r="AT95" s="214" t="s">
        <v>119</v>
      </c>
      <c r="AU95" s="214" t="s">
        <v>79</v>
      </c>
      <c r="AY95" s="18" t="s">
        <v>118</v>
      </c>
      <c r="BE95" s="215">
        <f>IF(N95="základní",J95,0)</f>
        <v>0</v>
      </c>
      <c r="BF95" s="215">
        <f>IF(N95="snížená",J95,0)</f>
        <v>0</v>
      </c>
      <c r="BG95" s="215">
        <f>IF(N95="zákl. přenesená",J95,0)</f>
        <v>0</v>
      </c>
      <c r="BH95" s="215">
        <f>IF(N95="sníž. přenesená",J95,0)</f>
        <v>0</v>
      </c>
      <c r="BI95" s="215">
        <f>IF(N95="nulová",J95,0)</f>
        <v>0</v>
      </c>
      <c r="BJ95" s="18" t="s">
        <v>79</v>
      </c>
      <c r="BK95" s="215">
        <f>ROUND(I95*H95,2)</f>
        <v>0</v>
      </c>
      <c r="BL95" s="18" t="s">
        <v>124</v>
      </c>
      <c r="BM95" s="214" t="s">
        <v>138</v>
      </c>
    </row>
    <row r="96" s="2" customFormat="1">
      <c r="A96" s="39"/>
      <c r="B96" s="40"/>
      <c r="C96" s="41"/>
      <c r="D96" s="216" t="s">
        <v>126</v>
      </c>
      <c r="E96" s="41"/>
      <c r="F96" s="217" t="s">
        <v>139</v>
      </c>
      <c r="G96" s="41"/>
      <c r="H96" s="41"/>
      <c r="I96" s="218"/>
      <c r="J96" s="41"/>
      <c r="K96" s="41"/>
      <c r="L96" s="45"/>
      <c r="M96" s="219"/>
      <c r="N96" s="220"/>
      <c r="O96" s="85"/>
      <c r="P96" s="85"/>
      <c r="Q96" s="85"/>
      <c r="R96" s="85"/>
      <c r="S96" s="85"/>
      <c r="T96" s="86"/>
      <c r="U96" s="39"/>
      <c r="V96" s="39"/>
      <c r="W96" s="39"/>
      <c r="X96" s="39"/>
      <c r="Y96" s="39"/>
      <c r="Z96" s="39"/>
      <c r="AA96" s="39"/>
      <c r="AB96" s="39"/>
      <c r="AC96" s="39"/>
      <c r="AD96" s="39"/>
      <c r="AE96" s="39"/>
      <c r="AT96" s="18" t="s">
        <v>126</v>
      </c>
      <c r="AU96" s="18" t="s">
        <v>79</v>
      </c>
    </row>
    <row r="97" s="2" customFormat="1" ht="16.5" customHeight="1">
      <c r="A97" s="39"/>
      <c r="B97" s="40"/>
      <c r="C97" s="221" t="s">
        <v>140</v>
      </c>
      <c r="D97" s="221" t="s">
        <v>128</v>
      </c>
      <c r="E97" s="222" t="s">
        <v>141</v>
      </c>
      <c r="F97" s="223" t="s">
        <v>142</v>
      </c>
      <c r="G97" s="224" t="s">
        <v>122</v>
      </c>
      <c r="H97" s="225">
        <v>9</v>
      </c>
      <c r="I97" s="226"/>
      <c r="J97" s="227">
        <f>ROUND(I97*H97,2)</f>
        <v>0</v>
      </c>
      <c r="K97" s="223" t="s">
        <v>123</v>
      </c>
      <c r="L97" s="228"/>
      <c r="M97" s="229" t="s">
        <v>19</v>
      </c>
      <c r="N97" s="230" t="s">
        <v>42</v>
      </c>
      <c r="O97" s="85"/>
      <c r="P97" s="212">
        <f>O97*H97</f>
        <v>0</v>
      </c>
      <c r="Q97" s="212">
        <v>0.00029999999999999997</v>
      </c>
      <c r="R97" s="212">
        <f>Q97*H97</f>
        <v>0.0026999999999999997</v>
      </c>
      <c r="S97" s="212">
        <v>0</v>
      </c>
      <c r="T97" s="213">
        <f>S97*H97</f>
        <v>0</v>
      </c>
      <c r="U97" s="39"/>
      <c r="V97" s="39"/>
      <c r="W97" s="39"/>
      <c r="X97" s="39"/>
      <c r="Y97" s="39"/>
      <c r="Z97" s="39"/>
      <c r="AA97" s="39"/>
      <c r="AB97" s="39"/>
      <c r="AC97" s="39"/>
      <c r="AD97" s="39"/>
      <c r="AE97" s="39"/>
      <c r="AR97" s="214" t="s">
        <v>133</v>
      </c>
      <c r="AT97" s="214" t="s">
        <v>128</v>
      </c>
      <c r="AU97" s="214" t="s">
        <v>79</v>
      </c>
      <c r="AY97" s="18" t="s">
        <v>118</v>
      </c>
      <c r="BE97" s="215">
        <f>IF(N97="základní",J97,0)</f>
        <v>0</v>
      </c>
      <c r="BF97" s="215">
        <f>IF(N97="snížená",J97,0)</f>
        <v>0</v>
      </c>
      <c r="BG97" s="215">
        <f>IF(N97="zákl. přenesená",J97,0)</f>
        <v>0</v>
      </c>
      <c r="BH97" s="215">
        <f>IF(N97="sníž. přenesená",J97,0)</f>
        <v>0</v>
      </c>
      <c r="BI97" s="215">
        <f>IF(N97="nulová",J97,0)</f>
        <v>0</v>
      </c>
      <c r="BJ97" s="18" t="s">
        <v>79</v>
      </c>
      <c r="BK97" s="215">
        <f>ROUND(I97*H97,2)</f>
        <v>0</v>
      </c>
      <c r="BL97" s="18" t="s">
        <v>124</v>
      </c>
      <c r="BM97" s="214" t="s">
        <v>143</v>
      </c>
    </row>
    <row r="98" s="2" customFormat="1" ht="16.5" customHeight="1">
      <c r="A98" s="39"/>
      <c r="B98" s="40"/>
      <c r="C98" s="203" t="s">
        <v>144</v>
      </c>
      <c r="D98" s="203" t="s">
        <v>119</v>
      </c>
      <c r="E98" s="204" t="s">
        <v>145</v>
      </c>
      <c r="F98" s="205" t="s">
        <v>146</v>
      </c>
      <c r="G98" s="206" t="s">
        <v>122</v>
      </c>
      <c r="H98" s="207">
        <v>18</v>
      </c>
      <c r="I98" s="208"/>
      <c r="J98" s="209">
        <f>ROUND(I98*H98,2)</f>
        <v>0</v>
      </c>
      <c r="K98" s="205" t="s">
        <v>123</v>
      </c>
      <c r="L98" s="45"/>
      <c r="M98" s="210" t="s">
        <v>19</v>
      </c>
      <c r="N98" s="211" t="s">
        <v>42</v>
      </c>
      <c r="O98" s="85"/>
      <c r="P98" s="212">
        <f>O98*H98</f>
        <v>0</v>
      </c>
      <c r="Q98" s="212">
        <v>0</v>
      </c>
      <c r="R98" s="212">
        <f>Q98*H98</f>
        <v>0</v>
      </c>
      <c r="S98" s="212">
        <v>0</v>
      </c>
      <c r="T98" s="213">
        <f>S98*H98</f>
        <v>0</v>
      </c>
      <c r="U98" s="39"/>
      <c r="V98" s="39"/>
      <c r="W98" s="39"/>
      <c r="X98" s="39"/>
      <c r="Y98" s="39"/>
      <c r="Z98" s="39"/>
      <c r="AA98" s="39"/>
      <c r="AB98" s="39"/>
      <c r="AC98" s="39"/>
      <c r="AD98" s="39"/>
      <c r="AE98" s="39"/>
      <c r="AR98" s="214" t="s">
        <v>124</v>
      </c>
      <c r="AT98" s="214" t="s">
        <v>119</v>
      </c>
      <c r="AU98" s="214" t="s">
        <v>79</v>
      </c>
      <c r="AY98" s="18" t="s">
        <v>118</v>
      </c>
      <c r="BE98" s="215">
        <f>IF(N98="základní",J98,0)</f>
        <v>0</v>
      </c>
      <c r="BF98" s="215">
        <f>IF(N98="snížená",J98,0)</f>
        <v>0</v>
      </c>
      <c r="BG98" s="215">
        <f>IF(N98="zákl. přenesená",J98,0)</f>
        <v>0</v>
      </c>
      <c r="BH98" s="215">
        <f>IF(N98="sníž. přenesená",J98,0)</f>
        <v>0</v>
      </c>
      <c r="BI98" s="215">
        <f>IF(N98="nulová",J98,0)</f>
        <v>0</v>
      </c>
      <c r="BJ98" s="18" t="s">
        <v>79</v>
      </c>
      <c r="BK98" s="215">
        <f>ROUND(I98*H98,2)</f>
        <v>0</v>
      </c>
      <c r="BL98" s="18" t="s">
        <v>124</v>
      </c>
      <c r="BM98" s="214" t="s">
        <v>147</v>
      </c>
    </row>
    <row r="99" s="2" customFormat="1">
      <c r="A99" s="39"/>
      <c r="B99" s="40"/>
      <c r="C99" s="41"/>
      <c r="D99" s="216" t="s">
        <v>126</v>
      </c>
      <c r="E99" s="41"/>
      <c r="F99" s="217" t="s">
        <v>148</v>
      </c>
      <c r="G99" s="41"/>
      <c r="H99" s="41"/>
      <c r="I99" s="218"/>
      <c r="J99" s="41"/>
      <c r="K99" s="41"/>
      <c r="L99" s="45"/>
      <c r="M99" s="219"/>
      <c r="N99" s="220"/>
      <c r="O99" s="85"/>
      <c r="P99" s="85"/>
      <c r="Q99" s="85"/>
      <c r="R99" s="85"/>
      <c r="S99" s="85"/>
      <c r="T99" s="86"/>
      <c r="U99" s="39"/>
      <c r="V99" s="39"/>
      <c r="W99" s="39"/>
      <c r="X99" s="39"/>
      <c r="Y99" s="39"/>
      <c r="Z99" s="39"/>
      <c r="AA99" s="39"/>
      <c r="AB99" s="39"/>
      <c r="AC99" s="39"/>
      <c r="AD99" s="39"/>
      <c r="AE99" s="39"/>
      <c r="AT99" s="18" t="s">
        <v>126</v>
      </c>
      <c r="AU99" s="18" t="s">
        <v>79</v>
      </c>
    </row>
    <row r="100" s="2" customFormat="1" ht="44.25" customHeight="1">
      <c r="A100" s="39"/>
      <c r="B100" s="40"/>
      <c r="C100" s="221" t="s">
        <v>149</v>
      </c>
      <c r="D100" s="221" t="s">
        <v>128</v>
      </c>
      <c r="E100" s="222" t="s">
        <v>150</v>
      </c>
      <c r="F100" s="223" t="s">
        <v>151</v>
      </c>
      <c r="G100" s="224" t="s">
        <v>131</v>
      </c>
      <c r="H100" s="225">
        <v>18</v>
      </c>
      <c r="I100" s="226"/>
      <c r="J100" s="227">
        <f>ROUND(I100*H100,2)</f>
        <v>0</v>
      </c>
      <c r="K100" s="223" t="s">
        <v>132</v>
      </c>
      <c r="L100" s="228"/>
      <c r="M100" s="229" t="s">
        <v>19</v>
      </c>
      <c r="N100" s="230" t="s">
        <v>42</v>
      </c>
      <c r="O100" s="85"/>
      <c r="P100" s="212">
        <f>O100*H100</f>
        <v>0</v>
      </c>
      <c r="Q100" s="212">
        <v>0</v>
      </c>
      <c r="R100" s="212">
        <f>Q100*H100</f>
        <v>0</v>
      </c>
      <c r="S100" s="212">
        <v>0</v>
      </c>
      <c r="T100" s="213">
        <f>S100*H100</f>
        <v>0</v>
      </c>
      <c r="U100" s="39"/>
      <c r="V100" s="39"/>
      <c r="W100" s="39"/>
      <c r="X100" s="39"/>
      <c r="Y100" s="39"/>
      <c r="Z100" s="39"/>
      <c r="AA100" s="39"/>
      <c r="AB100" s="39"/>
      <c r="AC100" s="39"/>
      <c r="AD100" s="39"/>
      <c r="AE100" s="39"/>
      <c r="AR100" s="214" t="s">
        <v>133</v>
      </c>
      <c r="AT100" s="214" t="s">
        <v>128</v>
      </c>
      <c r="AU100" s="214" t="s">
        <v>79</v>
      </c>
      <c r="AY100" s="18" t="s">
        <v>118</v>
      </c>
      <c r="BE100" s="215">
        <f>IF(N100="základní",J100,0)</f>
        <v>0</v>
      </c>
      <c r="BF100" s="215">
        <f>IF(N100="snížená",J100,0)</f>
        <v>0</v>
      </c>
      <c r="BG100" s="215">
        <f>IF(N100="zákl. přenesená",J100,0)</f>
        <v>0</v>
      </c>
      <c r="BH100" s="215">
        <f>IF(N100="sníž. přenesená",J100,0)</f>
        <v>0</v>
      </c>
      <c r="BI100" s="215">
        <f>IF(N100="nulová",J100,0)</f>
        <v>0</v>
      </c>
      <c r="BJ100" s="18" t="s">
        <v>79</v>
      </c>
      <c r="BK100" s="215">
        <f>ROUND(I100*H100,2)</f>
        <v>0</v>
      </c>
      <c r="BL100" s="18" t="s">
        <v>124</v>
      </c>
      <c r="BM100" s="214" t="s">
        <v>152</v>
      </c>
    </row>
    <row r="101" s="2" customFormat="1" ht="16.5" customHeight="1">
      <c r="A101" s="39"/>
      <c r="B101" s="40"/>
      <c r="C101" s="203" t="s">
        <v>153</v>
      </c>
      <c r="D101" s="203" t="s">
        <v>119</v>
      </c>
      <c r="E101" s="204" t="s">
        <v>154</v>
      </c>
      <c r="F101" s="205" t="s">
        <v>155</v>
      </c>
      <c r="G101" s="206" t="s">
        <v>122</v>
      </c>
      <c r="H101" s="207">
        <v>9</v>
      </c>
      <c r="I101" s="208"/>
      <c r="J101" s="209">
        <f>ROUND(I101*H101,2)</f>
        <v>0</v>
      </c>
      <c r="K101" s="205" t="s">
        <v>123</v>
      </c>
      <c r="L101" s="45"/>
      <c r="M101" s="210" t="s">
        <v>19</v>
      </c>
      <c r="N101" s="211" t="s">
        <v>42</v>
      </c>
      <c r="O101" s="85"/>
      <c r="P101" s="212">
        <f>O101*H101</f>
        <v>0</v>
      </c>
      <c r="Q101" s="212">
        <v>0</v>
      </c>
      <c r="R101" s="212">
        <f>Q101*H101</f>
        <v>0</v>
      </c>
      <c r="S101" s="212">
        <v>0</v>
      </c>
      <c r="T101" s="213">
        <f>S101*H101</f>
        <v>0</v>
      </c>
      <c r="U101" s="39"/>
      <c r="V101" s="39"/>
      <c r="W101" s="39"/>
      <c r="X101" s="39"/>
      <c r="Y101" s="39"/>
      <c r="Z101" s="39"/>
      <c r="AA101" s="39"/>
      <c r="AB101" s="39"/>
      <c r="AC101" s="39"/>
      <c r="AD101" s="39"/>
      <c r="AE101" s="39"/>
      <c r="AR101" s="214" t="s">
        <v>124</v>
      </c>
      <c r="AT101" s="214" t="s">
        <v>119</v>
      </c>
      <c r="AU101" s="214" t="s">
        <v>79</v>
      </c>
      <c r="AY101" s="18" t="s">
        <v>118</v>
      </c>
      <c r="BE101" s="215">
        <f>IF(N101="základní",J101,0)</f>
        <v>0</v>
      </c>
      <c r="BF101" s="215">
        <f>IF(N101="snížená",J101,0)</f>
        <v>0</v>
      </c>
      <c r="BG101" s="215">
        <f>IF(N101="zákl. přenesená",J101,0)</f>
        <v>0</v>
      </c>
      <c r="BH101" s="215">
        <f>IF(N101="sníž. přenesená",J101,0)</f>
        <v>0</v>
      </c>
      <c r="BI101" s="215">
        <f>IF(N101="nulová",J101,0)</f>
        <v>0</v>
      </c>
      <c r="BJ101" s="18" t="s">
        <v>79</v>
      </c>
      <c r="BK101" s="215">
        <f>ROUND(I101*H101,2)</f>
        <v>0</v>
      </c>
      <c r="BL101" s="18" t="s">
        <v>124</v>
      </c>
      <c r="BM101" s="214" t="s">
        <v>156</v>
      </c>
    </row>
    <row r="102" s="2" customFormat="1">
      <c r="A102" s="39"/>
      <c r="B102" s="40"/>
      <c r="C102" s="41"/>
      <c r="D102" s="216" t="s">
        <v>126</v>
      </c>
      <c r="E102" s="41"/>
      <c r="F102" s="217" t="s">
        <v>157</v>
      </c>
      <c r="G102" s="41"/>
      <c r="H102" s="41"/>
      <c r="I102" s="218"/>
      <c r="J102" s="41"/>
      <c r="K102" s="41"/>
      <c r="L102" s="45"/>
      <c r="M102" s="219"/>
      <c r="N102" s="220"/>
      <c r="O102" s="85"/>
      <c r="P102" s="85"/>
      <c r="Q102" s="85"/>
      <c r="R102" s="85"/>
      <c r="S102" s="85"/>
      <c r="T102" s="86"/>
      <c r="U102" s="39"/>
      <c r="V102" s="39"/>
      <c r="W102" s="39"/>
      <c r="X102" s="39"/>
      <c r="Y102" s="39"/>
      <c r="Z102" s="39"/>
      <c r="AA102" s="39"/>
      <c r="AB102" s="39"/>
      <c r="AC102" s="39"/>
      <c r="AD102" s="39"/>
      <c r="AE102" s="39"/>
      <c r="AT102" s="18" t="s">
        <v>126</v>
      </c>
      <c r="AU102" s="18" t="s">
        <v>79</v>
      </c>
    </row>
    <row r="103" s="2" customFormat="1" ht="44.25" customHeight="1">
      <c r="A103" s="39"/>
      <c r="B103" s="40"/>
      <c r="C103" s="221" t="s">
        <v>158</v>
      </c>
      <c r="D103" s="221" t="s">
        <v>128</v>
      </c>
      <c r="E103" s="222" t="s">
        <v>159</v>
      </c>
      <c r="F103" s="223" t="s">
        <v>160</v>
      </c>
      <c r="G103" s="224" t="s">
        <v>131</v>
      </c>
      <c r="H103" s="225">
        <v>9</v>
      </c>
      <c r="I103" s="226"/>
      <c r="J103" s="227">
        <f>ROUND(I103*H103,2)</f>
        <v>0</v>
      </c>
      <c r="K103" s="223" t="s">
        <v>132</v>
      </c>
      <c r="L103" s="228"/>
      <c r="M103" s="229" t="s">
        <v>19</v>
      </c>
      <c r="N103" s="230" t="s">
        <v>42</v>
      </c>
      <c r="O103" s="85"/>
      <c r="P103" s="212">
        <f>O103*H103</f>
        <v>0</v>
      </c>
      <c r="Q103" s="212">
        <v>0</v>
      </c>
      <c r="R103" s="212">
        <f>Q103*H103</f>
        <v>0</v>
      </c>
      <c r="S103" s="212">
        <v>0</v>
      </c>
      <c r="T103" s="213">
        <f>S103*H103</f>
        <v>0</v>
      </c>
      <c r="U103" s="39"/>
      <c r="V103" s="39"/>
      <c r="W103" s="39"/>
      <c r="X103" s="39"/>
      <c r="Y103" s="39"/>
      <c r="Z103" s="39"/>
      <c r="AA103" s="39"/>
      <c r="AB103" s="39"/>
      <c r="AC103" s="39"/>
      <c r="AD103" s="39"/>
      <c r="AE103" s="39"/>
      <c r="AR103" s="214" t="s">
        <v>133</v>
      </c>
      <c r="AT103" s="214" t="s">
        <v>128</v>
      </c>
      <c r="AU103" s="214" t="s">
        <v>79</v>
      </c>
      <c r="AY103" s="18" t="s">
        <v>118</v>
      </c>
      <c r="BE103" s="215">
        <f>IF(N103="základní",J103,0)</f>
        <v>0</v>
      </c>
      <c r="BF103" s="215">
        <f>IF(N103="snížená",J103,0)</f>
        <v>0</v>
      </c>
      <c r="BG103" s="215">
        <f>IF(N103="zákl. přenesená",J103,0)</f>
        <v>0</v>
      </c>
      <c r="BH103" s="215">
        <f>IF(N103="sníž. přenesená",J103,0)</f>
        <v>0</v>
      </c>
      <c r="BI103" s="215">
        <f>IF(N103="nulová",J103,0)</f>
        <v>0</v>
      </c>
      <c r="BJ103" s="18" t="s">
        <v>79</v>
      </c>
      <c r="BK103" s="215">
        <f>ROUND(I103*H103,2)</f>
        <v>0</v>
      </c>
      <c r="BL103" s="18" t="s">
        <v>124</v>
      </c>
      <c r="BM103" s="214" t="s">
        <v>161</v>
      </c>
    </row>
    <row r="104" s="2" customFormat="1" ht="16.5" customHeight="1">
      <c r="A104" s="39"/>
      <c r="B104" s="40"/>
      <c r="C104" s="203" t="s">
        <v>162</v>
      </c>
      <c r="D104" s="203" t="s">
        <v>119</v>
      </c>
      <c r="E104" s="204" t="s">
        <v>163</v>
      </c>
      <c r="F104" s="205" t="s">
        <v>164</v>
      </c>
      <c r="G104" s="206" t="s">
        <v>122</v>
      </c>
      <c r="H104" s="207">
        <v>9</v>
      </c>
      <c r="I104" s="208"/>
      <c r="J104" s="209">
        <f>ROUND(I104*H104,2)</f>
        <v>0</v>
      </c>
      <c r="K104" s="205" t="s">
        <v>123</v>
      </c>
      <c r="L104" s="45"/>
      <c r="M104" s="210" t="s">
        <v>19</v>
      </c>
      <c r="N104" s="211" t="s">
        <v>42</v>
      </c>
      <c r="O104" s="85"/>
      <c r="P104" s="212">
        <f>O104*H104</f>
        <v>0</v>
      </c>
      <c r="Q104" s="212">
        <v>0</v>
      </c>
      <c r="R104" s="212">
        <f>Q104*H104</f>
        <v>0</v>
      </c>
      <c r="S104" s="212">
        <v>0</v>
      </c>
      <c r="T104" s="213">
        <f>S104*H104</f>
        <v>0</v>
      </c>
      <c r="U104" s="39"/>
      <c r="V104" s="39"/>
      <c r="W104" s="39"/>
      <c r="X104" s="39"/>
      <c r="Y104" s="39"/>
      <c r="Z104" s="39"/>
      <c r="AA104" s="39"/>
      <c r="AB104" s="39"/>
      <c r="AC104" s="39"/>
      <c r="AD104" s="39"/>
      <c r="AE104" s="39"/>
      <c r="AR104" s="214" t="s">
        <v>124</v>
      </c>
      <c r="AT104" s="214" t="s">
        <v>119</v>
      </c>
      <c r="AU104" s="214" t="s">
        <v>79</v>
      </c>
      <c r="AY104" s="18" t="s">
        <v>118</v>
      </c>
      <c r="BE104" s="215">
        <f>IF(N104="základní",J104,0)</f>
        <v>0</v>
      </c>
      <c r="BF104" s="215">
        <f>IF(N104="snížená",J104,0)</f>
        <v>0</v>
      </c>
      <c r="BG104" s="215">
        <f>IF(N104="zákl. přenesená",J104,0)</f>
        <v>0</v>
      </c>
      <c r="BH104" s="215">
        <f>IF(N104="sníž. přenesená",J104,0)</f>
        <v>0</v>
      </c>
      <c r="BI104" s="215">
        <f>IF(N104="nulová",J104,0)</f>
        <v>0</v>
      </c>
      <c r="BJ104" s="18" t="s">
        <v>79</v>
      </c>
      <c r="BK104" s="215">
        <f>ROUND(I104*H104,2)</f>
        <v>0</v>
      </c>
      <c r="BL104" s="18" t="s">
        <v>124</v>
      </c>
      <c r="BM104" s="214" t="s">
        <v>165</v>
      </c>
    </row>
    <row r="105" s="2" customFormat="1">
      <c r="A105" s="39"/>
      <c r="B105" s="40"/>
      <c r="C105" s="41"/>
      <c r="D105" s="216" t="s">
        <v>126</v>
      </c>
      <c r="E105" s="41"/>
      <c r="F105" s="217" t="s">
        <v>166</v>
      </c>
      <c r="G105" s="41"/>
      <c r="H105" s="41"/>
      <c r="I105" s="218"/>
      <c r="J105" s="41"/>
      <c r="K105" s="41"/>
      <c r="L105" s="45"/>
      <c r="M105" s="219"/>
      <c r="N105" s="220"/>
      <c r="O105" s="85"/>
      <c r="P105" s="85"/>
      <c r="Q105" s="85"/>
      <c r="R105" s="85"/>
      <c r="S105" s="85"/>
      <c r="T105" s="86"/>
      <c r="U105" s="39"/>
      <c r="V105" s="39"/>
      <c r="W105" s="39"/>
      <c r="X105" s="39"/>
      <c r="Y105" s="39"/>
      <c r="Z105" s="39"/>
      <c r="AA105" s="39"/>
      <c r="AB105" s="39"/>
      <c r="AC105" s="39"/>
      <c r="AD105" s="39"/>
      <c r="AE105" s="39"/>
      <c r="AT105" s="18" t="s">
        <v>126</v>
      </c>
      <c r="AU105" s="18" t="s">
        <v>79</v>
      </c>
    </row>
    <row r="106" s="2" customFormat="1" ht="16.5" customHeight="1">
      <c r="A106" s="39"/>
      <c r="B106" s="40"/>
      <c r="C106" s="221" t="s">
        <v>167</v>
      </c>
      <c r="D106" s="221" t="s">
        <v>128</v>
      </c>
      <c r="E106" s="222" t="s">
        <v>168</v>
      </c>
      <c r="F106" s="223" t="s">
        <v>169</v>
      </c>
      <c r="G106" s="224" t="s">
        <v>122</v>
      </c>
      <c r="H106" s="225">
        <v>9</v>
      </c>
      <c r="I106" s="226"/>
      <c r="J106" s="227">
        <f>ROUND(I106*H106,2)</f>
        <v>0</v>
      </c>
      <c r="K106" s="223" t="s">
        <v>123</v>
      </c>
      <c r="L106" s="228"/>
      <c r="M106" s="229" t="s">
        <v>19</v>
      </c>
      <c r="N106" s="230" t="s">
        <v>42</v>
      </c>
      <c r="O106" s="85"/>
      <c r="P106" s="212">
        <f>O106*H106</f>
        <v>0</v>
      </c>
      <c r="Q106" s="212">
        <v>0</v>
      </c>
      <c r="R106" s="212">
        <f>Q106*H106</f>
        <v>0</v>
      </c>
      <c r="S106" s="212">
        <v>0</v>
      </c>
      <c r="T106" s="213">
        <f>S106*H106</f>
        <v>0</v>
      </c>
      <c r="U106" s="39"/>
      <c r="V106" s="39"/>
      <c r="W106" s="39"/>
      <c r="X106" s="39"/>
      <c r="Y106" s="39"/>
      <c r="Z106" s="39"/>
      <c r="AA106" s="39"/>
      <c r="AB106" s="39"/>
      <c r="AC106" s="39"/>
      <c r="AD106" s="39"/>
      <c r="AE106" s="39"/>
      <c r="AR106" s="214" t="s">
        <v>133</v>
      </c>
      <c r="AT106" s="214" t="s">
        <v>128</v>
      </c>
      <c r="AU106" s="214" t="s">
        <v>79</v>
      </c>
      <c r="AY106" s="18" t="s">
        <v>118</v>
      </c>
      <c r="BE106" s="215">
        <f>IF(N106="základní",J106,0)</f>
        <v>0</v>
      </c>
      <c r="BF106" s="215">
        <f>IF(N106="snížená",J106,0)</f>
        <v>0</v>
      </c>
      <c r="BG106" s="215">
        <f>IF(N106="zákl. přenesená",J106,0)</f>
        <v>0</v>
      </c>
      <c r="BH106" s="215">
        <f>IF(N106="sníž. přenesená",J106,0)</f>
        <v>0</v>
      </c>
      <c r="BI106" s="215">
        <f>IF(N106="nulová",J106,0)</f>
        <v>0</v>
      </c>
      <c r="BJ106" s="18" t="s">
        <v>79</v>
      </c>
      <c r="BK106" s="215">
        <f>ROUND(I106*H106,2)</f>
        <v>0</v>
      </c>
      <c r="BL106" s="18" t="s">
        <v>124</v>
      </c>
      <c r="BM106" s="214" t="s">
        <v>170</v>
      </c>
    </row>
    <row r="107" s="12" customFormat="1" ht="25.92" customHeight="1">
      <c r="A107" s="12"/>
      <c r="B107" s="189"/>
      <c r="C107" s="190"/>
      <c r="D107" s="191" t="s">
        <v>70</v>
      </c>
      <c r="E107" s="192" t="s">
        <v>171</v>
      </c>
      <c r="F107" s="192" t="s">
        <v>172</v>
      </c>
      <c r="G107" s="190"/>
      <c r="H107" s="190"/>
      <c r="I107" s="193"/>
      <c r="J107" s="194">
        <f>BK107</f>
        <v>0</v>
      </c>
      <c r="K107" s="190"/>
      <c r="L107" s="195"/>
      <c r="M107" s="196"/>
      <c r="N107" s="197"/>
      <c r="O107" s="197"/>
      <c r="P107" s="198">
        <f>P108+P124+P137+P150+P154+P160</f>
        <v>0</v>
      </c>
      <c r="Q107" s="197"/>
      <c r="R107" s="198">
        <f>R108+R124+R137+R150+R154+R160</f>
        <v>0.14734</v>
      </c>
      <c r="S107" s="197"/>
      <c r="T107" s="199">
        <f>T108+T124+T137+T150+T154+T160</f>
        <v>0</v>
      </c>
      <c r="U107" s="12"/>
      <c r="V107" s="12"/>
      <c r="W107" s="12"/>
      <c r="X107" s="12"/>
      <c r="Y107" s="12"/>
      <c r="Z107" s="12"/>
      <c r="AA107" s="12"/>
      <c r="AB107" s="12"/>
      <c r="AC107" s="12"/>
      <c r="AD107" s="12"/>
      <c r="AE107" s="12"/>
      <c r="AR107" s="200" t="s">
        <v>81</v>
      </c>
      <c r="AT107" s="201" t="s">
        <v>70</v>
      </c>
      <c r="AU107" s="201" t="s">
        <v>71</v>
      </c>
      <c r="AY107" s="200" t="s">
        <v>118</v>
      </c>
      <c r="BK107" s="202">
        <f>BK108+BK124+BK137+BK150+BK154+BK160</f>
        <v>0</v>
      </c>
    </row>
    <row r="108" s="12" customFormat="1" ht="22.8" customHeight="1">
      <c r="A108" s="12"/>
      <c r="B108" s="189"/>
      <c r="C108" s="190"/>
      <c r="D108" s="191" t="s">
        <v>70</v>
      </c>
      <c r="E108" s="231" t="s">
        <v>173</v>
      </c>
      <c r="F108" s="231" t="s">
        <v>174</v>
      </c>
      <c r="G108" s="190"/>
      <c r="H108" s="190"/>
      <c r="I108" s="193"/>
      <c r="J108" s="232">
        <f>BK108</f>
        <v>0</v>
      </c>
      <c r="K108" s="190"/>
      <c r="L108" s="195"/>
      <c r="M108" s="196"/>
      <c r="N108" s="197"/>
      <c r="O108" s="197"/>
      <c r="P108" s="198">
        <f>SUM(P109:P123)</f>
        <v>0</v>
      </c>
      <c r="Q108" s="197"/>
      <c r="R108" s="198">
        <f>SUM(R109:R123)</f>
        <v>0.1023</v>
      </c>
      <c r="S108" s="197"/>
      <c r="T108" s="199">
        <f>SUM(T109:T123)</f>
        <v>0</v>
      </c>
      <c r="U108" s="12"/>
      <c r="V108" s="12"/>
      <c r="W108" s="12"/>
      <c r="X108" s="12"/>
      <c r="Y108" s="12"/>
      <c r="Z108" s="12"/>
      <c r="AA108" s="12"/>
      <c r="AB108" s="12"/>
      <c r="AC108" s="12"/>
      <c r="AD108" s="12"/>
      <c r="AE108" s="12"/>
      <c r="AR108" s="200" t="s">
        <v>81</v>
      </c>
      <c r="AT108" s="201" t="s">
        <v>70</v>
      </c>
      <c r="AU108" s="201" t="s">
        <v>79</v>
      </c>
      <c r="AY108" s="200" t="s">
        <v>118</v>
      </c>
      <c r="BK108" s="202">
        <f>SUM(BK109:BK123)</f>
        <v>0</v>
      </c>
    </row>
    <row r="109" s="2" customFormat="1" ht="16.5" customHeight="1">
      <c r="A109" s="39"/>
      <c r="B109" s="40"/>
      <c r="C109" s="203" t="s">
        <v>175</v>
      </c>
      <c r="D109" s="203" t="s">
        <v>119</v>
      </c>
      <c r="E109" s="204" t="s">
        <v>176</v>
      </c>
      <c r="F109" s="205" t="s">
        <v>177</v>
      </c>
      <c r="G109" s="206" t="s">
        <v>178</v>
      </c>
      <c r="H109" s="207">
        <v>155</v>
      </c>
      <c r="I109" s="208"/>
      <c r="J109" s="209">
        <f>ROUND(I109*H109,2)</f>
        <v>0</v>
      </c>
      <c r="K109" s="205" t="s">
        <v>123</v>
      </c>
      <c r="L109" s="45"/>
      <c r="M109" s="210" t="s">
        <v>19</v>
      </c>
      <c r="N109" s="211" t="s">
        <v>42</v>
      </c>
      <c r="O109" s="85"/>
      <c r="P109" s="212">
        <f>O109*H109</f>
        <v>0</v>
      </c>
      <c r="Q109" s="212">
        <v>0</v>
      </c>
      <c r="R109" s="212">
        <f>Q109*H109</f>
        <v>0</v>
      </c>
      <c r="S109" s="212">
        <v>0</v>
      </c>
      <c r="T109" s="213">
        <f>S109*H109</f>
        <v>0</v>
      </c>
      <c r="U109" s="39"/>
      <c r="V109" s="39"/>
      <c r="W109" s="39"/>
      <c r="X109" s="39"/>
      <c r="Y109" s="39"/>
      <c r="Z109" s="39"/>
      <c r="AA109" s="39"/>
      <c r="AB109" s="39"/>
      <c r="AC109" s="39"/>
      <c r="AD109" s="39"/>
      <c r="AE109" s="39"/>
      <c r="AR109" s="214" t="s">
        <v>124</v>
      </c>
      <c r="AT109" s="214" t="s">
        <v>119</v>
      </c>
      <c r="AU109" s="214" t="s">
        <v>81</v>
      </c>
      <c r="AY109" s="18" t="s">
        <v>118</v>
      </c>
      <c r="BE109" s="215">
        <f>IF(N109="základní",J109,0)</f>
        <v>0</v>
      </c>
      <c r="BF109" s="215">
        <f>IF(N109="snížená",J109,0)</f>
        <v>0</v>
      </c>
      <c r="BG109" s="215">
        <f>IF(N109="zákl. přenesená",J109,0)</f>
        <v>0</v>
      </c>
      <c r="BH109" s="215">
        <f>IF(N109="sníž. přenesená",J109,0)</f>
        <v>0</v>
      </c>
      <c r="BI109" s="215">
        <f>IF(N109="nulová",J109,0)</f>
        <v>0</v>
      </c>
      <c r="BJ109" s="18" t="s">
        <v>79</v>
      </c>
      <c r="BK109" s="215">
        <f>ROUND(I109*H109,2)</f>
        <v>0</v>
      </c>
      <c r="BL109" s="18" t="s">
        <v>124</v>
      </c>
      <c r="BM109" s="214" t="s">
        <v>179</v>
      </c>
    </row>
    <row r="110" s="2" customFormat="1">
      <c r="A110" s="39"/>
      <c r="B110" s="40"/>
      <c r="C110" s="41"/>
      <c r="D110" s="216" t="s">
        <v>126</v>
      </c>
      <c r="E110" s="41"/>
      <c r="F110" s="217" t="s">
        <v>180</v>
      </c>
      <c r="G110" s="41"/>
      <c r="H110" s="41"/>
      <c r="I110" s="218"/>
      <c r="J110" s="41"/>
      <c r="K110" s="41"/>
      <c r="L110" s="45"/>
      <c r="M110" s="219"/>
      <c r="N110" s="220"/>
      <c r="O110" s="85"/>
      <c r="P110" s="85"/>
      <c r="Q110" s="85"/>
      <c r="R110" s="85"/>
      <c r="S110" s="85"/>
      <c r="T110" s="86"/>
      <c r="U110" s="39"/>
      <c r="V110" s="39"/>
      <c r="W110" s="39"/>
      <c r="X110" s="39"/>
      <c r="Y110" s="39"/>
      <c r="Z110" s="39"/>
      <c r="AA110" s="39"/>
      <c r="AB110" s="39"/>
      <c r="AC110" s="39"/>
      <c r="AD110" s="39"/>
      <c r="AE110" s="39"/>
      <c r="AT110" s="18" t="s">
        <v>126</v>
      </c>
      <c r="AU110" s="18" t="s">
        <v>81</v>
      </c>
    </row>
    <row r="111" s="2" customFormat="1" ht="78" customHeight="1">
      <c r="A111" s="39"/>
      <c r="B111" s="40"/>
      <c r="C111" s="221" t="s">
        <v>181</v>
      </c>
      <c r="D111" s="221" t="s">
        <v>128</v>
      </c>
      <c r="E111" s="222" t="s">
        <v>182</v>
      </c>
      <c r="F111" s="223" t="s">
        <v>183</v>
      </c>
      <c r="G111" s="224" t="s">
        <v>178</v>
      </c>
      <c r="H111" s="225">
        <v>155</v>
      </c>
      <c r="I111" s="226"/>
      <c r="J111" s="227">
        <f>ROUND(I111*H111,2)</f>
        <v>0</v>
      </c>
      <c r="K111" s="223" t="s">
        <v>132</v>
      </c>
      <c r="L111" s="228"/>
      <c r="M111" s="229" t="s">
        <v>19</v>
      </c>
      <c r="N111" s="230" t="s">
        <v>42</v>
      </c>
      <c r="O111" s="85"/>
      <c r="P111" s="212">
        <f>O111*H111</f>
        <v>0</v>
      </c>
      <c r="Q111" s="212">
        <v>0.00066</v>
      </c>
      <c r="R111" s="212">
        <f>Q111*H111</f>
        <v>0.1023</v>
      </c>
      <c r="S111" s="212">
        <v>0</v>
      </c>
      <c r="T111" s="213">
        <f>S111*H111</f>
        <v>0</v>
      </c>
      <c r="U111" s="39"/>
      <c r="V111" s="39"/>
      <c r="W111" s="39"/>
      <c r="X111" s="39"/>
      <c r="Y111" s="39"/>
      <c r="Z111" s="39"/>
      <c r="AA111" s="39"/>
      <c r="AB111" s="39"/>
      <c r="AC111" s="39"/>
      <c r="AD111" s="39"/>
      <c r="AE111" s="39"/>
      <c r="AR111" s="214" t="s">
        <v>133</v>
      </c>
      <c r="AT111" s="214" t="s">
        <v>128</v>
      </c>
      <c r="AU111" s="214" t="s">
        <v>81</v>
      </c>
      <c r="AY111" s="18" t="s">
        <v>118</v>
      </c>
      <c r="BE111" s="215">
        <f>IF(N111="základní",J111,0)</f>
        <v>0</v>
      </c>
      <c r="BF111" s="215">
        <f>IF(N111="snížená",J111,0)</f>
        <v>0</v>
      </c>
      <c r="BG111" s="215">
        <f>IF(N111="zákl. přenesená",J111,0)</f>
        <v>0</v>
      </c>
      <c r="BH111" s="215">
        <f>IF(N111="sníž. přenesená",J111,0)</f>
        <v>0</v>
      </c>
      <c r="BI111" s="215">
        <f>IF(N111="nulová",J111,0)</f>
        <v>0</v>
      </c>
      <c r="BJ111" s="18" t="s">
        <v>79</v>
      </c>
      <c r="BK111" s="215">
        <f>ROUND(I111*H111,2)</f>
        <v>0</v>
      </c>
      <c r="BL111" s="18" t="s">
        <v>124</v>
      </c>
      <c r="BM111" s="214" t="s">
        <v>184</v>
      </c>
    </row>
    <row r="112" s="13" customFormat="1">
      <c r="A112" s="13"/>
      <c r="B112" s="233"/>
      <c r="C112" s="234"/>
      <c r="D112" s="235" t="s">
        <v>185</v>
      </c>
      <c r="E112" s="236" t="s">
        <v>19</v>
      </c>
      <c r="F112" s="237" t="s">
        <v>186</v>
      </c>
      <c r="G112" s="234"/>
      <c r="H112" s="238">
        <v>14</v>
      </c>
      <c r="I112" s="239"/>
      <c r="J112" s="234"/>
      <c r="K112" s="234"/>
      <c r="L112" s="240"/>
      <c r="M112" s="241"/>
      <c r="N112" s="242"/>
      <c r="O112" s="242"/>
      <c r="P112" s="242"/>
      <c r="Q112" s="242"/>
      <c r="R112" s="242"/>
      <c r="S112" s="242"/>
      <c r="T112" s="243"/>
      <c r="U112" s="13"/>
      <c r="V112" s="13"/>
      <c r="W112" s="13"/>
      <c r="X112" s="13"/>
      <c r="Y112" s="13"/>
      <c r="Z112" s="13"/>
      <c r="AA112" s="13"/>
      <c r="AB112" s="13"/>
      <c r="AC112" s="13"/>
      <c r="AD112" s="13"/>
      <c r="AE112" s="13"/>
      <c r="AT112" s="244" t="s">
        <v>185</v>
      </c>
      <c r="AU112" s="244" t="s">
        <v>81</v>
      </c>
      <c r="AV112" s="13" t="s">
        <v>81</v>
      </c>
      <c r="AW112" s="13" t="s">
        <v>33</v>
      </c>
      <c r="AX112" s="13" t="s">
        <v>71</v>
      </c>
      <c r="AY112" s="244" t="s">
        <v>118</v>
      </c>
    </row>
    <row r="113" s="13" customFormat="1">
      <c r="A113" s="13"/>
      <c r="B113" s="233"/>
      <c r="C113" s="234"/>
      <c r="D113" s="235" t="s">
        <v>185</v>
      </c>
      <c r="E113" s="236" t="s">
        <v>19</v>
      </c>
      <c r="F113" s="237" t="s">
        <v>187</v>
      </c>
      <c r="G113" s="234"/>
      <c r="H113" s="238">
        <v>20</v>
      </c>
      <c r="I113" s="239"/>
      <c r="J113" s="234"/>
      <c r="K113" s="234"/>
      <c r="L113" s="240"/>
      <c r="M113" s="241"/>
      <c r="N113" s="242"/>
      <c r="O113" s="242"/>
      <c r="P113" s="242"/>
      <c r="Q113" s="242"/>
      <c r="R113" s="242"/>
      <c r="S113" s="242"/>
      <c r="T113" s="243"/>
      <c r="U113" s="13"/>
      <c r="V113" s="13"/>
      <c r="W113" s="13"/>
      <c r="X113" s="13"/>
      <c r="Y113" s="13"/>
      <c r="Z113" s="13"/>
      <c r="AA113" s="13"/>
      <c r="AB113" s="13"/>
      <c r="AC113" s="13"/>
      <c r="AD113" s="13"/>
      <c r="AE113" s="13"/>
      <c r="AT113" s="244" t="s">
        <v>185</v>
      </c>
      <c r="AU113" s="244" t="s">
        <v>81</v>
      </c>
      <c r="AV113" s="13" t="s">
        <v>81</v>
      </c>
      <c r="AW113" s="13" t="s">
        <v>33</v>
      </c>
      <c r="AX113" s="13" t="s">
        <v>71</v>
      </c>
      <c r="AY113" s="244" t="s">
        <v>118</v>
      </c>
    </row>
    <row r="114" s="13" customFormat="1">
      <c r="A114" s="13"/>
      <c r="B114" s="233"/>
      <c r="C114" s="234"/>
      <c r="D114" s="235" t="s">
        <v>185</v>
      </c>
      <c r="E114" s="236" t="s">
        <v>19</v>
      </c>
      <c r="F114" s="237" t="s">
        <v>188</v>
      </c>
      <c r="G114" s="234"/>
      <c r="H114" s="238">
        <v>19</v>
      </c>
      <c r="I114" s="239"/>
      <c r="J114" s="234"/>
      <c r="K114" s="234"/>
      <c r="L114" s="240"/>
      <c r="M114" s="241"/>
      <c r="N114" s="242"/>
      <c r="O114" s="242"/>
      <c r="P114" s="242"/>
      <c r="Q114" s="242"/>
      <c r="R114" s="242"/>
      <c r="S114" s="242"/>
      <c r="T114" s="243"/>
      <c r="U114" s="13"/>
      <c r="V114" s="13"/>
      <c r="W114" s="13"/>
      <c r="X114" s="13"/>
      <c r="Y114" s="13"/>
      <c r="Z114" s="13"/>
      <c r="AA114" s="13"/>
      <c r="AB114" s="13"/>
      <c r="AC114" s="13"/>
      <c r="AD114" s="13"/>
      <c r="AE114" s="13"/>
      <c r="AT114" s="244" t="s">
        <v>185</v>
      </c>
      <c r="AU114" s="244" t="s">
        <v>81</v>
      </c>
      <c r="AV114" s="13" t="s">
        <v>81</v>
      </c>
      <c r="AW114" s="13" t="s">
        <v>33</v>
      </c>
      <c r="AX114" s="13" t="s">
        <v>71</v>
      </c>
      <c r="AY114" s="244" t="s">
        <v>118</v>
      </c>
    </row>
    <row r="115" s="13" customFormat="1">
      <c r="A115" s="13"/>
      <c r="B115" s="233"/>
      <c r="C115" s="234"/>
      <c r="D115" s="235" t="s">
        <v>185</v>
      </c>
      <c r="E115" s="236" t="s">
        <v>19</v>
      </c>
      <c r="F115" s="237" t="s">
        <v>189</v>
      </c>
      <c r="G115" s="234"/>
      <c r="H115" s="238">
        <v>16</v>
      </c>
      <c r="I115" s="239"/>
      <c r="J115" s="234"/>
      <c r="K115" s="234"/>
      <c r="L115" s="240"/>
      <c r="M115" s="241"/>
      <c r="N115" s="242"/>
      <c r="O115" s="242"/>
      <c r="P115" s="242"/>
      <c r="Q115" s="242"/>
      <c r="R115" s="242"/>
      <c r="S115" s="242"/>
      <c r="T115" s="243"/>
      <c r="U115" s="13"/>
      <c r="V115" s="13"/>
      <c r="W115" s="13"/>
      <c r="X115" s="13"/>
      <c r="Y115" s="13"/>
      <c r="Z115" s="13"/>
      <c r="AA115" s="13"/>
      <c r="AB115" s="13"/>
      <c r="AC115" s="13"/>
      <c r="AD115" s="13"/>
      <c r="AE115" s="13"/>
      <c r="AT115" s="244" t="s">
        <v>185</v>
      </c>
      <c r="AU115" s="244" t="s">
        <v>81</v>
      </c>
      <c r="AV115" s="13" t="s">
        <v>81</v>
      </c>
      <c r="AW115" s="13" t="s">
        <v>33</v>
      </c>
      <c r="AX115" s="13" t="s">
        <v>71</v>
      </c>
      <c r="AY115" s="244" t="s">
        <v>118</v>
      </c>
    </row>
    <row r="116" s="13" customFormat="1">
      <c r="A116" s="13"/>
      <c r="B116" s="233"/>
      <c r="C116" s="234"/>
      <c r="D116" s="235" t="s">
        <v>185</v>
      </c>
      <c r="E116" s="236" t="s">
        <v>19</v>
      </c>
      <c r="F116" s="237" t="s">
        <v>190</v>
      </c>
      <c r="G116" s="234"/>
      <c r="H116" s="238">
        <v>14</v>
      </c>
      <c r="I116" s="239"/>
      <c r="J116" s="234"/>
      <c r="K116" s="234"/>
      <c r="L116" s="240"/>
      <c r="M116" s="241"/>
      <c r="N116" s="242"/>
      <c r="O116" s="242"/>
      <c r="P116" s="242"/>
      <c r="Q116" s="242"/>
      <c r="R116" s="242"/>
      <c r="S116" s="242"/>
      <c r="T116" s="243"/>
      <c r="U116" s="13"/>
      <c r="V116" s="13"/>
      <c r="W116" s="13"/>
      <c r="X116" s="13"/>
      <c r="Y116" s="13"/>
      <c r="Z116" s="13"/>
      <c r="AA116" s="13"/>
      <c r="AB116" s="13"/>
      <c r="AC116" s="13"/>
      <c r="AD116" s="13"/>
      <c r="AE116" s="13"/>
      <c r="AT116" s="244" t="s">
        <v>185</v>
      </c>
      <c r="AU116" s="244" t="s">
        <v>81</v>
      </c>
      <c r="AV116" s="13" t="s">
        <v>81</v>
      </c>
      <c r="AW116" s="13" t="s">
        <v>33</v>
      </c>
      <c r="AX116" s="13" t="s">
        <v>71</v>
      </c>
      <c r="AY116" s="244" t="s">
        <v>118</v>
      </c>
    </row>
    <row r="117" s="13" customFormat="1">
      <c r="A117" s="13"/>
      <c r="B117" s="233"/>
      <c r="C117" s="234"/>
      <c r="D117" s="235" t="s">
        <v>185</v>
      </c>
      <c r="E117" s="236" t="s">
        <v>19</v>
      </c>
      <c r="F117" s="237" t="s">
        <v>191</v>
      </c>
      <c r="G117" s="234"/>
      <c r="H117" s="238">
        <v>14</v>
      </c>
      <c r="I117" s="239"/>
      <c r="J117" s="234"/>
      <c r="K117" s="234"/>
      <c r="L117" s="240"/>
      <c r="M117" s="241"/>
      <c r="N117" s="242"/>
      <c r="O117" s="242"/>
      <c r="P117" s="242"/>
      <c r="Q117" s="242"/>
      <c r="R117" s="242"/>
      <c r="S117" s="242"/>
      <c r="T117" s="243"/>
      <c r="U117" s="13"/>
      <c r="V117" s="13"/>
      <c r="W117" s="13"/>
      <c r="X117" s="13"/>
      <c r="Y117" s="13"/>
      <c r="Z117" s="13"/>
      <c r="AA117" s="13"/>
      <c r="AB117" s="13"/>
      <c r="AC117" s="13"/>
      <c r="AD117" s="13"/>
      <c r="AE117" s="13"/>
      <c r="AT117" s="244" t="s">
        <v>185</v>
      </c>
      <c r="AU117" s="244" t="s">
        <v>81</v>
      </c>
      <c r="AV117" s="13" t="s">
        <v>81</v>
      </c>
      <c r="AW117" s="13" t="s">
        <v>33</v>
      </c>
      <c r="AX117" s="13" t="s">
        <v>71</v>
      </c>
      <c r="AY117" s="244" t="s">
        <v>118</v>
      </c>
    </row>
    <row r="118" s="13" customFormat="1">
      <c r="A118" s="13"/>
      <c r="B118" s="233"/>
      <c r="C118" s="234"/>
      <c r="D118" s="235" t="s">
        <v>185</v>
      </c>
      <c r="E118" s="236" t="s">
        <v>19</v>
      </c>
      <c r="F118" s="237" t="s">
        <v>192</v>
      </c>
      <c r="G118" s="234"/>
      <c r="H118" s="238">
        <v>19</v>
      </c>
      <c r="I118" s="239"/>
      <c r="J118" s="234"/>
      <c r="K118" s="234"/>
      <c r="L118" s="240"/>
      <c r="M118" s="241"/>
      <c r="N118" s="242"/>
      <c r="O118" s="242"/>
      <c r="P118" s="242"/>
      <c r="Q118" s="242"/>
      <c r="R118" s="242"/>
      <c r="S118" s="242"/>
      <c r="T118" s="243"/>
      <c r="U118" s="13"/>
      <c r="V118" s="13"/>
      <c r="W118" s="13"/>
      <c r="X118" s="13"/>
      <c r="Y118" s="13"/>
      <c r="Z118" s="13"/>
      <c r="AA118" s="13"/>
      <c r="AB118" s="13"/>
      <c r="AC118" s="13"/>
      <c r="AD118" s="13"/>
      <c r="AE118" s="13"/>
      <c r="AT118" s="244" t="s">
        <v>185</v>
      </c>
      <c r="AU118" s="244" t="s">
        <v>81</v>
      </c>
      <c r="AV118" s="13" t="s">
        <v>81</v>
      </c>
      <c r="AW118" s="13" t="s">
        <v>33</v>
      </c>
      <c r="AX118" s="13" t="s">
        <v>71</v>
      </c>
      <c r="AY118" s="244" t="s">
        <v>118</v>
      </c>
    </row>
    <row r="119" s="13" customFormat="1">
      <c r="A119" s="13"/>
      <c r="B119" s="233"/>
      <c r="C119" s="234"/>
      <c r="D119" s="235" t="s">
        <v>185</v>
      </c>
      <c r="E119" s="236" t="s">
        <v>19</v>
      </c>
      <c r="F119" s="237" t="s">
        <v>192</v>
      </c>
      <c r="G119" s="234"/>
      <c r="H119" s="238">
        <v>19</v>
      </c>
      <c r="I119" s="239"/>
      <c r="J119" s="234"/>
      <c r="K119" s="234"/>
      <c r="L119" s="240"/>
      <c r="M119" s="241"/>
      <c r="N119" s="242"/>
      <c r="O119" s="242"/>
      <c r="P119" s="242"/>
      <c r="Q119" s="242"/>
      <c r="R119" s="242"/>
      <c r="S119" s="242"/>
      <c r="T119" s="243"/>
      <c r="U119" s="13"/>
      <c r="V119" s="13"/>
      <c r="W119" s="13"/>
      <c r="X119" s="13"/>
      <c r="Y119" s="13"/>
      <c r="Z119" s="13"/>
      <c r="AA119" s="13"/>
      <c r="AB119" s="13"/>
      <c r="AC119" s="13"/>
      <c r="AD119" s="13"/>
      <c r="AE119" s="13"/>
      <c r="AT119" s="244" t="s">
        <v>185</v>
      </c>
      <c r="AU119" s="244" t="s">
        <v>81</v>
      </c>
      <c r="AV119" s="13" t="s">
        <v>81</v>
      </c>
      <c r="AW119" s="13" t="s">
        <v>33</v>
      </c>
      <c r="AX119" s="13" t="s">
        <v>71</v>
      </c>
      <c r="AY119" s="244" t="s">
        <v>118</v>
      </c>
    </row>
    <row r="120" s="13" customFormat="1">
      <c r="A120" s="13"/>
      <c r="B120" s="233"/>
      <c r="C120" s="234"/>
      <c r="D120" s="235" t="s">
        <v>185</v>
      </c>
      <c r="E120" s="236" t="s">
        <v>19</v>
      </c>
      <c r="F120" s="237" t="s">
        <v>193</v>
      </c>
      <c r="G120" s="234"/>
      <c r="H120" s="238">
        <v>20</v>
      </c>
      <c r="I120" s="239"/>
      <c r="J120" s="234"/>
      <c r="K120" s="234"/>
      <c r="L120" s="240"/>
      <c r="M120" s="241"/>
      <c r="N120" s="242"/>
      <c r="O120" s="242"/>
      <c r="P120" s="242"/>
      <c r="Q120" s="242"/>
      <c r="R120" s="242"/>
      <c r="S120" s="242"/>
      <c r="T120" s="243"/>
      <c r="U120" s="13"/>
      <c r="V120" s="13"/>
      <c r="W120" s="13"/>
      <c r="X120" s="13"/>
      <c r="Y120" s="13"/>
      <c r="Z120" s="13"/>
      <c r="AA120" s="13"/>
      <c r="AB120" s="13"/>
      <c r="AC120" s="13"/>
      <c r="AD120" s="13"/>
      <c r="AE120" s="13"/>
      <c r="AT120" s="244" t="s">
        <v>185</v>
      </c>
      <c r="AU120" s="244" t="s">
        <v>81</v>
      </c>
      <c r="AV120" s="13" t="s">
        <v>81</v>
      </c>
      <c r="AW120" s="13" t="s">
        <v>33</v>
      </c>
      <c r="AX120" s="13" t="s">
        <v>71</v>
      </c>
      <c r="AY120" s="244" t="s">
        <v>118</v>
      </c>
    </row>
    <row r="121" s="14" customFormat="1">
      <c r="A121" s="14"/>
      <c r="B121" s="245"/>
      <c r="C121" s="246"/>
      <c r="D121" s="235" t="s">
        <v>185</v>
      </c>
      <c r="E121" s="247" t="s">
        <v>19</v>
      </c>
      <c r="F121" s="248" t="s">
        <v>194</v>
      </c>
      <c r="G121" s="246"/>
      <c r="H121" s="249">
        <v>155</v>
      </c>
      <c r="I121" s="250"/>
      <c r="J121" s="246"/>
      <c r="K121" s="246"/>
      <c r="L121" s="251"/>
      <c r="M121" s="252"/>
      <c r="N121" s="253"/>
      <c r="O121" s="253"/>
      <c r="P121" s="253"/>
      <c r="Q121" s="253"/>
      <c r="R121" s="253"/>
      <c r="S121" s="253"/>
      <c r="T121" s="254"/>
      <c r="U121" s="14"/>
      <c r="V121" s="14"/>
      <c r="W121" s="14"/>
      <c r="X121" s="14"/>
      <c r="Y121" s="14"/>
      <c r="Z121" s="14"/>
      <c r="AA121" s="14"/>
      <c r="AB121" s="14"/>
      <c r="AC121" s="14"/>
      <c r="AD121" s="14"/>
      <c r="AE121" s="14"/>
      <c r="AT121" s="255" t="s">
        <v>185</v>
      </c>
      <c r="AU121" s="255" t="s">
        <v>81</v>
      </c>
      <c r="AV121" s="14" t="s">
        <v>149</v>
      </c>
      <c r="AW121" s="14" t="s">
        <v>33</v>
      </c>
      <c r="AX121" s="14" t="s">
        <v>79</v>
      </c>
      <c r="AY121" s="255" t="s">
        <v>118</v>
      </c>
    </row>
    <row r="122" s="2" customFormat="1" ht="33" customHeight="1">
      <c r="A122" s="39"/>
      <c r="B122" s="40"/>
      <c r="C122" s="221" t="s">
        <v>195</v>
      </c>
      <c r="D122" s="221" t="s">
        <v>128</v>
      </c>
      <c r="E122" s="222" t="s">
        <v>196</v>
      </c>
      <c r="F122" s="223" t="s">
        <v>197</v>
      </c>
      <c r="G122" s="224" t="s">
        <v>131</v>
      </c>
      <c r="H122" s="225">
        <v>90</v>
      </c>
      <c r="I122" s="226"/>
      <c r="J122" s="227">
        <f>ROUND(I122*H122,2)</f>
        <v>0</v>
      </c>
      <c r="K122" s="223" t="s">
        <v>132</v>
      </c>
      <c r="L122" s="228"/>
      <c r="M122" s="229" t="s">
        <v>19</v>
      </c>
      <c r="N122" s="230" t="s">
        <v>42</v>
      </c>
      <c r="O122" s="85"/>
      <c r="P122" s="212">
        <f>O122*H122</f>
        <v>0</v>
      </c>
      <c r="Q122" s="212">
        <v>0</v>
      </c>
      <c r="R122" s="212">
        <f>Q122*H122</f>
        <v>0</v>
      </c>
      <c r="S122" s="212">
        <v>0</v>
      </c>
      <c r="T122" s="213">
        <f>S122*H122</f>
        <v>0</v>
      </c>
      <c r="U122" s="39"/>
      <c r="V122" s="39"/>
      <c r="W122" s="39"/>
      <c r="X122" s="39"/>
      <c r="Y122" s="39"/>
      <c r="Z122" s="39"/>
      <c r="AA122" s="39"/>
      <c r="AB122" s="39"/>
      <c r="AC122" s="39"/>
      <c r="AD122" s="39"/>
      <c r="AE122" s="39"/>
      <c r="AR122" s="214" t="s">
        <v>133</v>
      </c>
      <c r="AT122" s="214" t="s">
        <v>128</v>
      </c>
      <c r="AU122" s="214" t="s">
        <v>81</v>
      </c>
      <c r="AY122" s="18" t="s">
        <v>118</v>
      </c>
      <c r="BE122" s="215">
        <f>IF(N122="základní",J122,0)</f>
        <v>0</v>
      </c>
      <c r="BF122" s="215">
        <f>IF(N122="snížená",J122,0)</f>
        <v>0</v>
      </c>
      <c r="BG122" s="215">
        <f>IF(N122="zákl. přenesená",J122,0)</f>
        <v>0</v>
      </c>
      <c r="BH122" s="215">
        <f>IF(N122="sníž. přenesená",J122,0)</f>
        <v>0</v>
      </c>
      <c r="BI122" s="215">
        <f>IF(N122="nulová",J122,0)</f>
        <v>0</v>
      </c>
      <c r="BJ122" s="18" t="s">
        <v>79</v>
      </c>
      <c r="BK122" s="215">
        <f>ROUND(I122*H122,2)</f>
        <v>0</v>
      </c>
      <c r="BL122" s="18" t="s">
        <v>124</v>
      </c>
      <c r="BM122" s="214" t="s">
        <v>198</v>
      </c>
    </row>
    <row r="123" s="2" customFormat="1" ht="24.15" customHeight="1">
      <c r="A123" s="39"/>
      <c r="B123" s="40"/>
      <c r="C123" s="221" t="s">
        <v>199</v>
      </c>
      <c r="D123" s="221" t="s">
        <v>128</v>
      </c>
      <c r="E123" s="222" t="s">
        <v>200</v>
      </c>
      <c r="F123" s="223" t="s">
        <v>201</v>
      </c>
      <c r="G123" s="224" t="s">
        <v>131</v>
      </c>
      <c r="H123" s="225">
        <v>24</v>
      </c>
      <c r="I123" s="226"/>
      <c r="J123" s="227">
        <f>ROUND(I123*H123,2)</f>
        <v>0</v>
      </c>
      <c r="K123" s="223" t="s">
        <v>132</v>
      </c>
      <c r="L123" s="228"/>
      <c r="M123" s="229" t="s">
        <v>19</v>
      </c>
      <c r="N123" s="230" t="s">
        <v>42</v>
      </c>
      <c r="O123" s="85"/>
      <c r="P123" s="212">
        <f>O123*H123</f>
        <v>0</v>
      </c>
      <c r="Q123" s="212">
        <v>0</v>
      </c>
      <c r="R123" s="212">
        <f>Q123*H123</f>
        <v>0</v>
      </c>
      <c r="S123" s="212">
        <v>0</v>
      </c>
      <c r="T123" s="213">
        <f>S123*H123</f>
        <v>0</v>
      </c>
      <c r="U123" s="39"/>
      <c r="V123" s="39"/>
      <c r="W123" s="39"/>
      <c r="X123" s="39"/>
      <c r="Y123" s="39"/>
      <c r="Z123" s="39"/>
      <c r="AA123" s="39"/>
      <c r="AB123" s="39"/>
      <c r="AC123" s="39"/>
      <c r="AD123" s="39"/>
      <c r="AE123" s="39"/>
      <c r="AR123" s="214" t="s">
        <v>133</v>
      </c>
      <c r="AT123" s="214" t="s">
        <v>128</v>
      </c>
      <c r="AU123" s="214" t="s">
        <v>81</v>
      </c>
      <c r="AY123" s="18" t="s">
        <v>118</v>
      </c>
      <c r="BE123" s="215">
        <f>IF(N123="základní",J123,0)</f>
        <v>0</v>
      </c>
      <c r="BF123" s="215">
        <f>IF(N123="snížená",J123,0)</f>
        <v>0</v>
      </c>
      <c r="BG123" s="215">
        <f>IF(N123="zákl. přenesená",J123,0)</f>
        <v>0</v>
      </c>
      <c r="BH123" s="215">
        <f>IF(N123="sníž. přenesená",J123,0)</f>
        <v>0</v>
      </c>
      <c r="BI123" s="215">
        <f>IF(N123="nulová",J123,0)</f>
        <v>0</v>
      </c>
      <c r="BJ123" s="18" t="s">
        <v>79</v>
      </c>
      <c r="BK123" s="215">
        <f>ROUND(I123*H123,2)</f>
        <v>0</v>
      </c>
      <c r="BL123" s="18" t="s">
        <v>124</v>
      </c>
      <c r="BM123" s="214" t="s">
        <v>202</v>
      </c>
    </row>
    <row r="124" s="12" customFormat="1" ht="22.8" customHeight="1">
      <c r="A124" s="12"/>
      <c r="B124" s="189"/>
      <c r="C124" s="190"/>
      <c r="D124" s="191" t="s">
        <v>70</v>
      </c>
      <c r="E124" s="231" t="s">
        <v>203</v>
      </c>
      <c r="F124" s="231" t="s">
        <v>204</v>
      </c>
      <c r="G124" s="190"/>
      <c r="H124" s="190"/>
      <c r="I124" s="193"/>
      <c r="J124" s="232">
        <f>BK124</f>
        <v>0</v>
      </c>
      <c r="K124" s="190"/>
      <c r="L124" s="195"/>
      <c r="M124" s="196"/>
      <c r="N124" s="197"/>
      <c r="O124" s="197"/>
      <c r="P124" s="198">
        <f>SUM(P125:P136)</f>
        <v>0</v>
      </c>
      <c r="Q124" s="197"/>
      <c r="R124" s="198">
        <f>SUM(R125:R136)</f>
        <v>0.0055999999999999999</v>
      </c>
      <c r="S124" s="197"/>
      <c r="T124" s="199">
        <f>SUM(T125:T136)</f>
        <v>0</v>
      </c>
      <c r="U124" s="12"/>
      <c r="V124" s="12"/>
      <c r="W124" s="12"/>
      <c r="X124" s="12"/>
      <c r="Y124" s="12"/>
      <c r="Z124" s="12"/>
      <c r="AA124" s="12"/>
      <c r="AB124" s="12"/>
      <c r="AC124" s="12"/>
      <c r="AD124" s="12"/>
      <c r="AE124" s="12"/>
      <c r="AR124" s="200" t="s">
        <v>81</v>
      </c>
      <c r="AT124" s="201" t="s">
        <v>70</v>
      </c>
      <c r="AU124" s="201" t="s">
        <v>79</v>
      </c>
      <c r="AY124" s="200" t="s">
        <v>118</v>
      </c>
      <c r="BK124" s="202">
        <f>SUM(BK125:BK136)</f>
        <v>0</v>
      </c>
    </row>
    <row r="125" s="2" customFormat="1" ht="16.5" customHeight="1">
      <c r="A125" s="39"/>
      <c r="B125" s="40"/>
      <c r="C125" s="203" t="s">
        <v>205</v>
      </c>
      <c r="D125" s="203" t="s">
        <v>119</v>
      </c>
      <c r="E125" s="204" t="s">
        <v>206</v>
      </c>
      <c r="F125" s="205" t="s">
        <v>207</v>
      </c>
      <c r="G125" s="206" t="s">
        <v>122</v>
      </c>
      <c r="H125" s="207">
        <v>1</v>
      </c>
      <c r="I125" s="208"/>
      <c r="J125" s="209">
        <f>ROUND(I125*H125,2)</f>
        <v>0</v>
      </c>
      <c r="K125" s="205" t="s">
        <v>123</v>
      </c>
      <c r="L125" s="45"/>
      <c r="M125" s="210" t="s">
        <v>19</v>
      </c>
      <c r="N125" s="211" t="s">
        <v>42</v>
      </c>
      <c r="O125" s="85"/>
      <c r="P125" s="212">
        <f>O125*H125</f>
        <v>0</v>
      </c>
      <c r="Q125" s="212">
        <v>0</v>
      </c>
      <c r="R125" s="212">
        <f>Q125*H125</f>
        <v>0</v>
      </c>
      <c r="S125" s="212">
        <v>0</v>
      </c>
      <c r="T125" s="213">
        <f>S125*H125</f>
        <v>0</v>
      </c>
      <c r="U125" s="39"/>
      <c r="V125" s="39"/>
      <c r="W125" s="39"/>
      <c r="X125" s="39"/>
      <c r="Y125" s="39"/>
      <c r="Z125" s="39"/>
      <c r="AA125" s="39"/>
      <c r="AB125" s="39"/>
      <c r="AC125" s="39"/>
      <c r="AD125" s="39"/>
      <c r="AE125" s="39"/>
      <c r="AR125" s="214" t="s">
        <v>124</v>
      </c>
      <c r="AT125" s="214" t="s">
        <v>119</v>
      </c>
      <c r="AU125" s="214" t="s">
        <v>81</v>
      </c>
      <c r="AY125" s="18" t="s">
        <v>118</v>
      </c>
      <c r="BE125" s="215">
        <f>IF(N125="základní",J125,0)</f>
        <v>0</v>
      </c>
      <c r="BF125" s="215">
        <f>IF(N125="snížená",J125,0)</f>
        <v>0</v>
      </c>
      <c r="BG125" s="215">
        <f>IF(N125="zákl. přenesená",J125,0)</f>
        <v>0</v>
      </c>
      <c r="BH125" s="215">
        <f>IF(N125="sníž. přenesená",J125,0)</f>
        <v>0</v>
      </c>
      <c r="BI125" s="215">
        <f>IF(N125="nulová",J125,0)</f>
        <v>0</v>
      </c>
      <c r="BJ125" s="18" t="s">
        <v>79</v>
      </c>
      <c r="BK125" s="215">
        <f>ROUND(I125*H125,2)</f>
        <v>0</v>
      </c>
      <c r="BL125" s="18" t="s">
        <v>124</v>
      </c>
      <c r="BM125" s="214" t="s">
        <v>208</v>
      </c>
    </row>
    <row r="126" s="2" customFormat="1">
      <c r="A126" s="39"/>
      <c r="B126" s="40"/>
      <c r="C126" s="41"/>
      <c r="D126" s="216" t="s">
        <v>126</v>
      </c>
      <c r="E126" s="41"/>
      <c r="F126" s="217" t="s">
        <v>209</v>
      </c>
      <c r="G126" s="41"/>
      <c r="H126" s="41"/>
      <c r="I126" s="218"/>
      <c r="J126" s="41"/>
      <c r="K126" s="41"/>
      <c r="L126" s="45"/>
      <c r="M126" s="219"/>
      <c r="N126" s="220"/>
      <c r="O126" s="85"/>
      <c r="P126" s="85"/>
      <c r="Q126" s="85"/>
      <c r="R126" s="85"/>
      <c r="S126" s="85"/>
      <c r="T126" s="86"/>
      <c r="U126" s="39"/>
      <c r="V126" s="39"/>
      <c r="W126" s="39"/>
      <c r="X126" s="39"/>
      <c r="Y126" s="39"/>
      <c r="Z126" s="39"/>
      <c r="AA126" s="39"/>
      <c r="AB126" s="39"/>
      <c r="AC126" s="39"/>
      <c r="AD126" s="39"/>
      <c r="AE126" s="39"/>
      <c r="AT126" s="18" t="s">
        <v>126</v>
      </c>
      <c r="AU126" s="18" t="s">
        <v>81</v>
      </c>
    </row>
    <row r="127" s="2" customFormat="1" ht="16.5" customHeight="1">
      <c r="A127" s="39"/>
      <c r="B127" s="40"/>
      <c r="C127" s="203" t="s">
        <v>210</v>
      </c>
      <c r="D127" s="203" t="s">
        <v>119</v>
      </c>
      <c r="E127" s="204" t="s">
        <v>211</v>
      </c>
      <c r="F127" s="205" t="s">
        <v>212</v>
      </c>
      <c r="G127" s="206" t="s">
        <v>122</v>
      </c>
      <c r="H127" s="207">
        <v>1</v>
      </c>
      <c r="I127" s="208"/>
      <c r="J127" s="209">
        <f>ROUND(I127*H127,2)</f>
        <v>0</v>
      </c>
      <c r="K127" s="205" t="s">
        <v>123</v>
      </c>
      <c r="L127" s="45"/>
      <c r="M127" s="210" t="s">
        <v>19</v>
      </c>
      <c r="N127" s="211" t="s">
        <v>42</v>
      </c>
      <c r="O127" s="85"/>
      <c r="P127" s="212">
        <f>O127*H127</f>
        <v>0</v>
      </c>
      <c r="Q127" s="212">
        <v>0</v>
      </c>
      <c r="R127" s="212">
        <f>Q127*H127</f>
        <v>0</v>
      </c>
      <c r="S127" s="212">
        <v>0</v>
      </c>
      <c r="T127" s="213">
        <f>S127*H127</f>
        <v>0</v>
      </c>
      <c r="U127" s="39"/>
      <c r="V127" s="39"/>
      <c r="W127" s="39"/>
      <c r="X127" s="39"/>
      <c r="Y127" s="39"/>
      <c r="Z127" s="39"/>
      <c r="AA127" s="39"/>
      <c r="AB127" s="39"/>
      <c r="AC127" s="39"/>
      <c r="AD127" s="39"/>
      <c r="AE127" s="39"/>
      <c r="AR127" s="214" t="s">
        <v>124</v>
      </c>
      <c r="AT127" s="214" t="s">
        <v>119</v>
      </c>
      <c r="AU127" s="214" t="s">
        <v>81</v>
      </c>
      <c r="AY127" s="18" t="s">
        <v>118</v>
      </c>
      <c r="BE127" s="215">
        <f>IF(N127="základní",J127,0)</f>
        <v>0</v>
      </c>
      <c r="BF127" s="215">
        <f>IF(N127="snížená",J127,0)</f>
        <v>0</v>
      </c>
      <c r="BG127" s="215">
        <f>IF(N127="zákl. přenesená",J127,0)</f>
        <v>0</v>
      </c>
      <c r="BH127" s="215">
        <f>IF(N127="sníž. přenesená",J127,0)</f>
        <v>0</v>
      </c>
      <c r="BI127" s="215">
        <f>IF(N127="nulová",J127,0)</f>
        <v>0</v>
      </c>
      <c r="BJ127" s="18" t="s">
        <v>79</v>
      </c>
      <c r="BK127" s="215">
        <f>ROUND(I127*H127,2)</f>
        <v>0</v>
      </c>
      <c r="BL127" s="18" t="s">
        <v>124</v>
      </c>
      <c r="BM127" s="214" t="s">
        <v>213</v>
      </c>
    </row>
    <row r="128" s="2" customFormat="1">
      <c r="A128" s="39"/>
      <c r="B128" s="40"/>
      <c r="C128" s="41"/>
      <c r="D128" s="216" t="s">
        <v>126</v>
      </c>
      <c r="E128" s="41"/>
      <c r="F128" s="217" t="s">
        <v>214</v>
      </c>
      <c r="G128" s="41"/>
      <c r="H128" s="41"/>
      <c r="I128" s="218"/>
      <c r="J128" s="41"/>
      <c r="K128" s="41"/>
      <c r="L128" s="45"/>
      <c r="M128" s="219"/>
      <c r="N128" s="220"/>
      <c r="O128" s="85"/>
      <c r="P128" s="85"/>
      <c r="Q128" s="85"/>
      <c r="R128" s="85"/>
      <c r="S128" s="85"/>
      <c r="T128" s="86"/>
      <c r="U128" s="39"/>
      <c r="V128" s="39"/>
      <c r="W128" s="39"/>
      <c r="X128" s="39"/>
      <c r="Y128" s="39"/>
      <c r="Z128" s="39"/>
      <c r="AA128" s="39"/>
      <c r="AB128" s="39"/>
      <c r="AC128" s="39"/>
      <c r="AD128" s="39"/>
      <c r="AE128" s="39"/>
      <c r="AT128" s="18" t="s">
        <v>126</v>
      </c>
      <c r="AU128" s="18" t="s">
        <v>81</v>
      </c>
    </row>
    <row r="129" s="2" customFormat="1" ht="16.5" customHeight="1">
      <c r="A129" s="39"/>
      <c r="B129" s="40"/>
      <c r="C129" s="203" t="s">
        <v>124</v>
      </c>
      <c r="D129" s="203" t="s">
        <v>119</v>
      </c>
      <c r="E129" s="204" t="s">
        <v>215</v>
      </c>
      <c r="F129" s="205" t="s">
        <v>216</v>
      </c>
      <c r="G129" s="206" t="s">
        <v>122</v>
      </c>
      <c r="H129" s="207">
        <v>1</v>
      </c>
      <c r="I129" s="208"/>
      <c r="J129" s="209">
        <f>ROUND(I129*H129,2)</f>
        <v>0</v>
      </c>
      <c r="K129" s="205" t="s">
        <v>123</v>
      </c>
      <c r="L129" s="45"/>
      <c r="M129" s="210" t="s">
        <v>19</v>
      </c>
      <c r="N129" s="211" t="s">
        <v>42</v>
      </c>
      <c r="O129" s="85"/>
      <c r="P129" s="212">
        <f>O129*H129</f>
        <v>0</v>
      </c>
      <c r="Q129" s="212">
        <v>0</v>
      </c>
      <c r="R129" s="212">
        <f>Q129*H129</f>
        <v>0</v>
      </c>
      <c r="S129" s="212">
        <v>0</v>
      </c>
      <c r="T129" s="213">
        <f>S129*H129</f>
        <v>0</v>
      </c>
      <c r="U129" s="39"/>
      <c r="V129" s="39"/>
      <c r="W129" s="39"/>
      <c r="X129" s="39"/>
      <c r="Y129" s="39"/>
      <c r="Z129" s="39"/>
      <c r="AA129" s="39"/>
      <c r="AB129" s="39"/>
      <c r="AC129" s="39"/>
      <c r="AD129" s="39"/>
      <c r="AE129" s="39"/>
      <c r="AR129" s="214" t="s">
        <v>124</v>
      </c>
      <c r="AT129" s="214" t="s">
        <v>119</v>
      </c>
      <c r="AU129" s="214" t="s">
        <v>81</v>
      </c>
      <c r="AY129" s="18" t="s">
        <v>118</v>
      </c>
      <c r="BE129" s="215">
        <f>IF(N129="základní",J129,0)</f>
        <v>0</v>
      </c>
      <c r="BF129" s="215">
        <f>IF(N129="snížená",J129,0)</f>
        <v>0</v>
      </c>
      <c r="BG129" s="215">
        <f>IF(N129="zákl. přenesená",J129,0)</f>
        <v>0</v>
      </c>
      <c r="BH129" s="215">
        <f>IF(N129="sníž. přenesená",J129,0)</f>
        <v>0</v>
      </c>
      <c r="BI129" s="215">
        <f>IF(N129="nulová",J129,0)</f>
        <v>0</v>
      </c>
      <c r="BJ129" s="18" t="s">
        <v>79</v>
      </c>
      <c r="BK129" s="215">
        <f>ROUND(I129*H129,2)</f>
        <v>0</v>
      </c>
      <c r="BL129" s="18" t="s">
        <v>124</v>
      </c>
      <c r="BM129" s="214" t="s">
        <v>217</v>
      </c>
    </row>
    <row r="130" s="2" customFormat="1">
      <c r="A130" s="39"/>
      <c r="B130" s="40"/>
      <c r="C130" s="41"/>
      <c r="D130" s="216" t="s">
        <v>126</v>
      </c>
      <c r="E130" s="41"/>
      <c r="F130" s="217" t="s">
        <v>218</v>
      </c>
      <c r="G130" s="41"/>
      <c r="H130" s="41"/>
      <c r="I130" s="218"/>
      <c r="J130" s="41"/>
      <c r="K130" s="41"/>
      <c r="L130" s="45"/>
      <c r="M130" s="219"/>
      <c r="N130" s="220"/>
      <c r="O130" s="85"/>
      <c r="P130" s="85"/>
      <c r="Q130" s="85"/>
      <c r="R130" s="85"/>
      <c r="S130" s="85"/>
      <c r="T130" s="86"/>
      <c r="U130" s="39"/>
      <c r="V130" s="39"/>
      <c r="W130" s="39"/>
      <c r="X130" s="39"/>
      <c r="Y130" s="39"/>
      <c r="Z130" s="39"/>
      <c r="AA130" s="39"/>
      <c r="AB130" s="39"/>
      <c r="AC130" s="39"/>
      <c r="AD130" s="39"/>
      <c r="AE130" s="39"/>
      <c r="AT130" s="18" t="s">
        <v>126</v>
      </c>
      <c r="AU130" s="18" t="s">
        <v>81</v>
      </c>
    </row>
    <row r="131" s="2" customFormat="1" ht="24.15" customHeight="1">
      <c r="A131" s="39"/>
      <c r="B131" s="40"/>
      <c r="C131" s="203" t="s">
        <v>219</v>
      </c>
      <c r="D131" s="203" t="s">
        <v>119</v>
      </c>
      <c r="E131" s="204" t="s">
        <v>220</v>
      </c>
      <c r="F131" s="205" t="s">
        <v>221</v>
      </c>
      <c r="G131" s="206" t="s">
        <v>122</v>
      </c>
      <c r="H131" s="207">
        <v>1</v>
      </c>
      <c r="I131" s="208"/>
      <c r="J131" s="209">
        <f>ROUND(I131*H131,2)</f>
        <v>0</v>
      </c>
      <c r="K131" s="205" t="s">
        <v>123</v>
      </c>
      <c r="L131" s="45"/>
      <c r="M131" s="210" t="s">
        <v>19</v>
      </c>
      <c r="N131" s="211" t="s">
        <v>42</v>
      </c>
      <c r="O131" s="85"/>
      <c r="P131" s="212">
        <f>O131*H131</f>
        <v>0</v>
      </c>
      <c r="Q131" s="212">
        <v>0</v>
      </c>
      <c r="R131" s="212">
        <f>Q131*H131</f>
        <v>0</v>
      </c>
      <c r="S131" s="212">
        <v>0</v>
      </c>
      <c r="T131" s="213">
        <f>S131*H131</f>
        <v>0</v>
      </c>
      <c r="U131" s="39"/>
      <c r="V131" s="39"/>
      <c r="W131" s="39"/>
      <c r="X131" s="39"/>
      <c r="Y131" s="39"/>
      <c r="Z131" s="39"/>
      <c r="AA131" s="39"/>
      <c r="AB131" s="39"/>
      <c r="AC131" s="39"/>
      <c r="AD131" s="39"/>
      <c r="AE131" s="39"/>
      <c r="AR131" s="214" t="s">
        <v>124</v>
      </c>
      <c r="AT131" s="214" t="s">
        <v>119</v>
      </c>
      <c r="AU131" s="214" t="s">
        <v>81</v>
      </c>
      <c r="AY131" s="18" t="s">
        <v>118</v>
      </c>
      <c r="BE131" s="215">
        <f>IF(N131="základní",J131,0)</f>
        <v>0</v>
      </c>
      <c r="BF131" s="215">
        <f>IF(N131="snížená",J131,0)</f>
        <v>0</v>
      </c>
      <c r="BG131" s="215">
        <f>IF(N131="zákl. přenesená",J131,0)</f>
        <v>0</v>
      </c>
      <c r="BH131" s="215">
        <f>IF(N131="sníž. přenesená",J131,0)</f>
        <v>0</v>
      </c>
      <c r="BI131" s="215">
        <f>IF(N131="nulová",J131,0)</f>
        <v>0</v>
      </c>
      <c r="BJ131" s="18" t="s">
        <v>79</v>
      </c>
      <c r="BK131" s="215">
        <f>ROUND(I131*H131,2)</f>
        <v>0</v>
      </c>
      <c r="BL131" s="18" t="s">
        <v>124</v>
      </c>
      <c r="BM131" s="214" t="s">
        <v>222</v>
      </c>
    </row>
    <row r="132" s="2" customFormat="1">
      <c r="A132" s="39"/>
      <c r="B132" s="40"/>
      <c r="C132" s="41"/>
      <c r="D132" s="216" t="s">
        <v>126</v>
      </c>
      <c r="E132" s="41"/>
      <c r="F132" s="217" t="s">
        <v>223</v>
      </c>
      <c r="G132" s="41"/>
      <c r="H132" s="41"/>
      <c r="I132" s="218"/>
      <c r="J132" s="41"/>
      <c r="K132" s="41"/>
      <c r="L132" s="45"/>
      <c r="M132" s="219"/>
      <c r="N132" s="220"/>
      <c r="O132" s="85"/>
      <c r="P132" s="85"/>
      <c r="Q132" s="85"/>
      <c r="R132" s="85"/>
      <c r="S132" s="85"/>
      <c r="T132" s="86"/>
      <c r="U132" s="39"/>
      <c r="V132" s="39"/>
      <c r="W132" s="39"/>
      <c r="X132" s="39"/>
      <c r="Y132" s="39"/>
      <c r="Z132" s="39"/>
      <c r="AA132" s="39"/>
      <c r="AB132" s="39"/>
      <c r="AC132" s="39"/>
      <c r="AD132" s="39"/>
      <c r="AE132" s="39"/>
      <c r="AT132" s="18" t="s">
        <v>126</v>
      </c>
      <c r="AU132" s="18" t="s">
        <v>81</v>
      </c>
    </row>
    <row r="133" s="2" customFormat="1" ht="16.5" customHeight="1">
      <c r="A133" s="39"/>
      <c r="B133" s="40"/>
      <c r="C133" s="203" t="s">
        <v>224</v>
      </c>
      <c r="D133" s="203" t="s">
        <v>119</v>
      </c>
      <c r="E133" s="204" t="s">
        <v>225</v>
      </c>
      <c r="F133" s="205" t="s">
        <v>226</v>
      </c>
      <c r="G133" s="206" t="s">
        <v>122</v>
      </c>
      <c r="H133" s="207">
        <v>2</v>
      </c>
      <c r="I133" s="208"/>
      <c r="J133" s="209">
        <f>ROUND(I133*H133,2)</f>
        <v>0</v>
      </c>
      <c r="K133" s="205" t="s">
        <v>123</v>
      </c>
      <c r="L133" s="45"/>
      <c r="M133" s="210" t="s">
        <v>19</v>
      </c>
      <c r="N133" s="211" t="s">
        <v>42</v>
      </c>
      <c r="O133" s="85"/>
      <c r="P133" s="212">
        <f>O133*H133</f>
        <v>0</v>
      </c>
      <c r="Q133" s="212">
        <v>0</v>
      </c>
      <c r="R133" s="212">
        <f>Q133*H133</f>
        <v>0</v>
      </c>
      <c r="S133" s="212">
        <v>0</v>
      </c>
      <c r="T133" s="213">
        <f>S133*H133</f>
        <v>0</v>
      </c>
      <c r="U133" s="39"/>
      <c r="V133" s="39"/>
      <c r="W133" s="39"/>
      <c r="X133" s="39"/>
      <c r="Y133" s="39"/>
      <c r="Z133" s="39"/>
      <c r="AA133" s="39"/>
      <c r="AB133" s="39"/>
      <c r="AC133" s="39"/>
      <c r="AD133" s="39"/>
      <c r="AE133" s="39"/>
      <c r="AR133" s="214" t="s">
        <v>124</v>
      </c>
      <c r="AT133" s="214" t="s">
        <v>119</v>
      </c>
      <c r="AU133" s="214" t="s">
        <v>81</v>
      </c>
      <c r="AY133" s="18" t="s">
        <v>118</v>
      </c>
      <c r="BE133" s="215">
        <f>IF(N133="základní",J133,0)</f>
        <v>0</v>
      </c>
      <c r="BF133" s="215">
        <f>IF(N133="snížená",J133,0)</f>
        <v>0</v>
      </c>
      <c r="BG133" s="215">
        <f>IF(N133="zákl. přenesená",J133,0)</f>
        <v>0</v>
      </c>
      <c r="BH133" s="215">
        <f>IF(N133="sníž. přenesená",J133,0)</f>
        <v>0</v>
      </c>
      <c r="BI133" s="215">
        <f>IF(N133="nulová",J133,0)</f>
        <v>0</v>
      </c>
      <c r="BJ133" s="18" t="s">
        <v>79</v>
      </c>
      <c r="BK133" s="215">
        <f>ROUND(I133*H133,2)</f>
        <v>0</v>
      </c>
      <c r="BL133" s="18" t="s">
        <v>124</v>
      </c>
      <c r="BM133" s="214" t="s">
        <v>227</v>
      </c>
    </row>
    <row r="134" s="2" customFormat="1">
      <c r="A134" s="39"/>
      <c r="B134" s="40"/>
      <c r="C134" s="41"/>
      <c r="D134" s="216" t="s">
        <v>126</v>
      </c>
      <c r="E134" s="41"/>
      <c r="F134" s="217" t="s">
        <v>228</v>
      </c>
      <c r="G134" s="41"/>
      <c r="H134" s="41"/>
      <c r="I134" s="218"/>
      <c r="J134" s="41"/>
      <c r="K134" s="41"/>
      <c r="L134" s="45"/>
      <c r="M134" s="219"/>
      <c r="N134" s="220"/>
      <c r="O134" s="85"/>
      <c r="P134" s="85"/>
      <c r="Q134" s="85"/>
      <c r="R134" s="85"/>
      <c r="S134" s="85"/>
      <c r="T134" s="86"/>
      <c r="U134" s="39"/>
      <c r="V134" s="39"/>
      <c r="W134" s="39"/>
      <c r="X134" s="39"/>
      <c r="Y134" s="39"/>
      <c r="Z134" s="39"/>
      <c r="AA134" s="39"/>
      <c r="AB134" s="39"/>
      <c r="AC134" s="39"/>
      <c r="AD134" s="39"/>
      <c r="AE134" s="39"/>
      <c r="AT134" s="18" t="s">
        <v>126</v>
      </c>
      <c r="AU134" s="18" t="s">
        <v>81</v>
      </c>
    </row>
    <row r="135" s="2" customFormat="1" ht="33" customHeight="1">
      <c r="A135" s="39"/>
      <c r="B135" s="40"/>
      <c r="C135" s="221" t="s">
        <v>229</v>
      </c>
      <c r="D135" s="221" t="s">
        <v>128</v>
      </c>
      <c r="E135" s="222" t="s">
        <v>230</v>
      </c>
      <c r="F135" s="223" t="s">
        <v>231</v>
      </c>
      <c r="G135" s="224" t="s">
        <v>131</v>
      </c>
      <c r="H135" s="225">
        <v>1</v>
      </c>
      <c r="I135" s="226"/>
      <c r="J135" s="227">
        <f>ROUND(I135*H135,2)</f>
        <v>0</v>
      </c>
      <c r="K135" s="223" t="s">
        <v>132</v>
      </c>
      <c r="L135" s="228"/>
      <c r="M135" s="229" t="s">
        <v>19</v>
      </c>
      <c r="N135" s="230" t="s">
        <v>42</v>
      </c>
      <c r="O135" s="85"/>
      <c r="P135" s="212">
        <f>O135*H135</f>
        <v>0</v>
      </c>
      <c r="Q135" s="212">
        <v>0.0055999999999999999</v>
      </c>
      <c r="R135" s="212">
        <f>Q135*H135</f>
        <v>0.0055999999999999999</v>
      </c>
      <c r="S135" s="212">
        <v>0</v>
      </c>
      <c r="T135" s="213">
        <f>S135*H135</f>
        <v>0</v>
      </c>
      <c r="U135" s="39"/>
      <c r="V135" s="39"/>
      <c r="W135" s="39"/>
      <c r="X135" s="39"/>
      <c r="Y135" s="39"/>
      <c r="Z135" s="39"/>
      <c r="AA135" s="39"/>
      <c r="AB135" s="39"/>
      <c r="AC135" s="39"/>
      <c r="AD135" s="39"/>
      <c r="AE135" s="39"/>
      <c r="AR135" s="214" t="s">
        <v>133</v>
      </c>
      <c r="AT135" s="214" t="s">
        <v>128</v>
      </c>
      <c r="AU135" s="214" t="s">
        <v>81</v>
      </c>
      <c r="AY135" s="18" t="s">
        <v>118</v>
      </c>
      <c r="BE135" s="215">
        <f>IF(N135="základní",J135,0)</f>
        <v>0</v>
      </c>
      <c r="BF135" s="215">
        <f>IF(N135="snížená",J135,0)</f>
        <v>0</v>
      </c>
      <c r="BG135" s="215">
        <f>IF(N135="zákl. přenesená",J135,0)</f>
        <v>0</v>
      </c>
      <c r="BH135" s="215">
        <f>IF(N135="sníž. přenesená",J135,0)</f>
        <v>0</v>
      </c>
      <c r="BI135" s="215">
        <f>IF(N135="nulová",J135,0)</f>
        <v>0</v>
      </c>
      <c r="BJ135" s="18" t="s">
        <v>79</v>
      </c>
      <c r="BK135" s="215">
        <f>ROUND(I135*H135,2)</f>
        <v>0</v>
      </c>
      <c r="BL135" s="18" t="s">
        <v>124</v>
      </c>
      <c r="BM135" s="214" t="s">
        <v>232</v>
      </c>
    </row>
    <row r="136" s="2" customFormat="1" ht="16.5" customHeight="1">
      <c r="A136" s="39"/>
      <c r="B136" s="40"/>
      <c r="C136" s="221" t="s">
        <v>233</v>
      </c>
      <c r="D136" s="221" t="s">
        <v>128</v>
      </c>
      <c r="E136" s="222" t="s">
        <v>234</v>
      </c>
      <c r="F136" s="223" t="s">
        <v>235</v>
      </c>
      <c r="G136" s="224" t="s">
        <v>131</v>
      </c>
      <c r="H136" s="225">
        <v>1</v>
      </c>
      <c r="I136" s="226"/>
      <c r="J136" s="227">
        <f>ROUND(I136*H136,2)</f>
        <v>0</v>
      </c>
      <c r="K136" s="223" t="s">
        <v>132</v>
      </c>
      <c r="L136" s="228"/>
      <c r="M136" s="229" t="s">
        <v>19</v>
      </c>
      <c r="N136" s="230" t="s">
        <v>42</v>
      </c>
      <c r="O136" s="85"/>
      <c r="P136" s="212">
        <f>O136*H136</f>
        <v>0</v>
      </c>
      <c r="Q136" s="212">
        <v>0</v>
      </c>
      <c r="R136" s="212">
        <f>Q136*H136</f>
        <v>0</v>
      </c>
      <c r="S136" s="212">
        <v>0</v>
      </c>
      <c r="T136" s="213">
        <f>S136*H136</f>
        <v>0</v>
      </c>
      <c r="U136" s="39"/>
      <c r="V136" s="39"/>
      <c r="W136" s="39"/>
      <c r="X136" s="39"/>
      <c r="Y136" s="39"/>
      <c r="Z136" s="39"/>
      <c r="AA136" s="39"/>
      <c r="AB136" s="39"/>
      <c r="AC136" s="39"/>
      <c r="AD136" s="39"/>
      <c r="AE136" s="39"/>
      <c r="AR136" s="214" t="s">
        <v>133</v>
      </c>
      <c r="AT136" s="214" t="s">
        <v>128</v>
      </c>
      <c r="AU136" s="214" t="s">
        <v>81</v>
      </c>
      <c r="AY136" s="18" t="s">
        <v>118</v>
      </c>
      <c r="BE136" s="215">
        <f>IF(N136="základní",J136,0)</f>
        <v>0</v>
      </c>
      <c r="BF136" s="215">
        <f>IF(N136="snížená",J136,0)</f>
        <v>0</v>
      </c>
      <c r="BG136" s="215">
        <f>IF(N136="zákl. přenesená",J136,0)</f>
        <v>0</v>
      </c>
      <c r="BH136" s="215">
        <f>IF(N136="sníž. přenesená",J136,0)</f>
        <v>0</v>
      </c>
      <c r="BI136" s="215">
        <f>IF(N136="nulová",J136,0)</f>
        <v>0</v>
      </c>
      <c r="BJ136" s="18" t="s">
        <v>79</v>
      </c>
      <c r="BK136" s="215">
        <f>ROUND(I136*H136,2)</f>
        <v>0</v>
      </c>
      <c r="BL136" s="18" t="s">
        <v>124</v>
      </c>
      <c r="BM136" s="214" t="s">
        <v>236</v>
      </c>
    </row>
    <row r="137" s="12" customFormat="1" ht="22.8" customHeight="1">
      <c r="A137" s="12"/>
      <c r="B137" s="189"/>
      <c r="C137" s="190"/>
      <c r="D137" s="191" t="s">
        <v>70</v>
      </c>
      <c r="E137" s="231" t="s">
        <v>237</v>
      </c>
      <c r="F137" s="231" t="s">
        <v>238</v>
      </c>
      <c r="G137" s="190"/>
      <c r="H137" s="190"/>
      <c r="I137" s="193"/>
      <c r="J137" s="232">
        <f>BK137</f>
        <v>0</v>
      </c>
      <c r="K137" s="190"/>
      <c r="L137" s="195"/>
      <c r="M137" s="196"/>
      <c r="N137" s="197"/>
      <c r="O137" s="197"/>
      <c r="P137" s="198">
        <f>SUM(P138:P149)</f>
        <v>0</v>
      </c>
      <c r="Q137" s="197"/>
      <c r="R137" s="198">
        <f>SUM(R138:R149)</f>
        <v>0.028000000000000001</v>
      </c>
      <c r="S137" s="197"/>
      <c r="T137" s="199">
        <f>SUM(T138:T149)</f>
        <v>0</v>
      </c>
      <c r="U137" s="12"/>
      <c r="V137" s="12"/>
      <c r="W137" s="12"/>
      <c r="X137" s="12"/>
      <c r="Y137" s="12"/>
      <c r="Z137" s="12"/>
      <c r="AA137" s="12"/>
      <c r="AB137" s="12"/>
      <c r="AC137" s="12"/>
      <c r="AD137" s="12"/>
      <c r="AE137" s="12"/>
      <c r="AR137" s="200" t="s">
        <v>81</v>
      </c>
      <c r="AT137" s="201" t="s">
        <v>70</v>
      </c>
      <c r="AU137" s="201" t="s">
        <v>79</v>
      </c>
      <c r="AY137" s="200" t="s">
        <v>118</v>
      </c>
      <c r="BK137" s="202">
        <f>SUM(BK138:BK149)</f>
        <v>0</v>
      </c>
    </row>
    <row r="138" s="2" customFormat="1" ht="16.5" customHeight="1">
      <c r="A138" s="39"/>
      <c r="B138" s="40"/>
      <c r="C138" s="203" t="s">
        <v>7</v>
      </c>
      <c r="D138" s="203" t="s">
        <v>119</v>
      </c>
      <c r="E138" s="204" t="s">
        <v>206</v>
      </c>
      <c r="F138" s="205" t="s">
        <v>207</v>
      </c>
      <c r="G138" s="206" t="s">
        <v>122</v>
      </c>
      <c r="H138" s="207">
        <v>5</v>
      </c>
      <c r="I138" s="208"/>
      <c r="J138" s="209">
        <f>ROUND(I138*H138,2)</f>
        <v>0</v>
      </c>
      <c r="K138" s="205" t="s">
        <v>123</v>
      </c>
      <c r="L138" s="45"/>
      <c r="M138" s="210" t="s">
        <v>19</v>
      </c>
      <c r="N138" s="211" t="s">
        <v>42</v>
      </c>
      <c r="O138" s="85"/>
      <c r="P138" s="212">
        <f>O138*H138</f>
        <v>0</v>
      </c>
      <c r="Q138" s="212">
        <v>0</v>
      </c>
      <c r="R138" s="212">
        <f>Q138*H138</f>
        <v>0</v>
      </c>
      <c r="S138" s="212">
        <v>0</v>
      </c>
      <c r="T138" s="213">
        <f>S138*H138</f>
        <v>0</v>
      </c>
      <c r="U138" s="39"/>
      <c r="V138" s="39"/>
      <c r="W138" s="39"/>
      <c r="X138" s="39"/>
      <c r="Y138" s="39"/>
      <c r="Z138" s="39"/>
      <c r="AA138" s="39"/>
      <c r="AB138" s="39"/>
      <c r="AC138" s="39"/>
      <c r="AD138" s="39"/>
      <c r="AE138" s="39"/>
      <c r="AR138" s="214" t="s">
        <v>124</v>
      </c>
      <c r="AT138" s="214" t="s">
        <v>119</v>
      </c>
      <c r="AU138" s="214" t="s">
        <v>81</v>
      </c>
      <c r="AY138" s="18" t="s">
        <v>118</v>
      </c>
      <c r="BE138" s="215">
        <f>IF(N138="základní",J138,0)</f>
        <v>0</v>
      </c>
      <c r="BF138" s="215">
        <f>IF(N138="snížená",J138,0)</f>
        <v>0</v>
      </c>
      <c r="BG138" s="215">
        <f>IF(N138="zákl. přenesená",J138,0)</f>
        <v>0</v>
      </c>
      <c r="BH138" s="215">
        <f>IF(N138="sníž. přenesená",J138,0)</f>
        <v>0</v>
      </c>
      <c r="BI138" s="215">
        <f>IF(N138="nulová",J138,0)</f>
        <v>0</v>
      </c>
      <c r="BJ138" s="18" t="s">
        <v>79</v>
      </c>
      <c r="BK138" s="215">
        <f>ROUND(I138*H138,2)</f>
        <v>0</v>
      </c>
      <c r="BL138" s="18" t="s">
        <v>124</v>
      </c>
      <c r="BM138" s="214" t="s">
        <v>239</v>
      </c>
    </row>
    <row r="139" s="2" customFormat="1">
      <c r="A139" s="39"/>
      <c r="B139" s="40"/>
      <c r="C139" s="41"/>
      <c r="D139" s="216" t="s">
        <v>126</v>
      </c>
      <c r="E139" s="41"/>
      <c r="F139" s="217" t="s">
        <v>209</v>
      </c>
      <c r="G139" s="41"/>
      <c r="H139" s="41"/>
      <c r="I139" s="218"/>
      <c r="J139" s="41"/>
      <c r="K139" s="41"/>
      <c r="L139" s="45"/>
      <c r="M139" s="219"/>
      <c r="N139" s="220"/>
      <c r="O139" s="85"/>
      <c r="P139" s="85"/>
      <c r="Q139" s="85"/>
      <c r="R139" s="85"/>
      <c r="S139" s="85"/>
      <c r="T139" s="86"/>
      <c r="U139" s="39"/>
      <c r="V139" s="39"/>
      <c r="W139" s="39"/>
      <c r="X139" s="39"/>
      <c r="Y139" s="39"/>
      <c r="Z139" s="39"/>
      <c r="AA139" s="39"/>
      <c r="AB139" s="39"/>
      <c r="AC139" s="39"/>
      <c r="AD139" s="39"/>
      <c r="AE139" s="39"/>
      <c r="AT139" s="18" t="s">
        <v>126</v>
      </c>
      <c r="AU139" s="18" t="s">
        <v>81</v>
      </c>
    </row>
    <row r="140" s="2" customFormat="1" ht="16.5" customHeight="1">
      <c r="A140" s="39"/>
      <c r="B140" s="40"/>
      <c r="C140" s="203" t="s">
        <v>240</v>
      </c>
      <c r="D140" s="203" t="s">
        <v>119</v>
      </c>
      <c r="E140" s="204" t="s">
        <v>211</v>
      </c>
      <c r="F140" s="205" t="s">
        <v>212</v>
      </c>
      <c r="G140" s="206" t="s">
        <v>122</v>
      </c>
      <c r="H140" s="207">
        <v>5</v>
      </c>
      <c r="I140" s="208"/>
      <c r="J140" s="209">
        <f>ROUND(I140*H140,2)</f>
        <v>0</v>
      </c>
      <c r="K140" s="205" t="s">
        <v>123</v>
      </c>
      <c r="L140" s="45"/>
      <c r="M140" s="210" t="s">
        <v>19</v>
      </c>
      <c r="N140" s="211" t="s">
        <v>42</v>
      </c>
      <c r="O140" s="85"/>
      <c r="P140" s="212">
        <f>O140*H140</f>
        <v>0</v>
      </c>
      <c r="Q140" s="212">
        <v>0</v>
      </c>
      <c r="R140" s="212">
        <f>Q140*H140</f>
        <v>0</v>
      </c>
      <c r="S140" s="212">
        <v>0</v>
      </c>
      <c r="T140" s="213">
        <f>S140*H140</f>
        <v>0</v>
      </c>
      <c r="U140" s="39"/>
      <c r="V140" s="39"/>
      <c r="W140" s="39"/>
      <c r="X140" s="39"/>
      <c r="Y140" s="39"/>
      <c r="Z140" s="39"/>
      <c r="AA140" s="39"/>
      <c r="AB140" s="39"/>
      <c r="AC140" s="39"/>
      <c r="AD140" s="39"/>
      <c r="AE140" s="39"/>
      <c r="AR140" s="214" t="s">
        <v>124</v>
      </c>
      <c r="AT140" s="214" t="s">
        <v>119</v>
      </c>
      <c r="AU140" s="214" t="s">
        <v>81</v>
      </c>
      <c r="AY140" s="18" t="s">
        <v>118</v>
      </c>
      <c r="BE140" s="215">
        <f>IF(N140="základní",J140,0)</f>
        <v>0</v>
      </c>
      <c r="BF140" s="215">
        <f>IF(N140="snížená",J140,0)</f>
        <v>0</v>
      </c>
      <c r="BG140" s="215">
        <f>IF(N140="zákl. přenesená",J140,0)</f>
        <v>0</v>
      </c>
      <c r="BH140" s="215">
        <f>IF(N140="sníž. přenesená",J140,0)</f>
        <v>0</v>
      </c>
      <c r="BI140" s="215">
        <f>IF(N140="nulová",J140,0)</f>
        <v>0</v>
      </c>
      <c r="BJ140" s="18" t="s">
        <v>79</v>
      </c>
      <c r="BK140" s="215">
        <f>ROUND(I140*H140,2)</f>
        <v>0</v>
      </c>
      <c r="BL140" s="18" t="s">
        <v>124</v>
      </c>
      <c r="BM140" s="214" t="s">
        <v>241</v>
      </c>
    </row>
    <row r="141" s="2" customFormat="1">
      <c r="A141" s="39"/>
      <c r="B141" s="40"/>
      <c r="C141" s="41"/>
      <c r="D141" s="216" t="s">
        <v>126</v>
      </c>
      <c r="E141" s="41"/>
      <c r="F141" s="217" t="s">
        <v>214</v>
      </c>
      <c r="G141" s="41"/>
      <c r="H141" s="41"/>
      <c r="I141" s="218"/>
      <c r="J141" s="41"/>
      <c r="K141" s="41"/>
      <c r="L141" s="45"/>
      <c r="M141" s="219"/>
      <c r="N141" s="220"/>
      <c r="O141" s="85"/>
      <c r="P141" s="85"/>
      <c r="Q141" s="85"/>
      <c r="R141" s="85"/>
      <c r="S141" s="85"/>
      <c r="T141" s="86"/>
      <c r="U141" s="39"/>
      <c r="V141" s="39"/>
      <c r="W141" s="39"/>
      <c r="X141" s="39"/>
      <c r="Y141" s="39"/>
      <c r="Z141" s="39"/>
      <c r="AA141" s="39"/>
      <c r="AB141" s="39"/>
      <c r="AC141" s="39"/>
      <c r="AD141" s="39"/>
      <c r="AE141" s="39"/>
      <c r="AT141" s="18" t="s">
        <v>126</v>
      </c>
      <c r="AU141" s="18" t="s">
        <v>81</v>
      </c>
    </row>
    <row r="142" s="2" customFormat="1" ht="16.5" customHeight="1">
      <c r="A142" s="39"/>
      <c r="B142" s="40"/>
      <c r="C142" s="203" t="s">
        <v>242</v>
      </c>
      <c r="D142" s="203" t="s">
        <v>119</v>
      </c>
      <c r="E142" s="204" t="s">
        <v>215</v>
      </c>
      <c r="F142" s="205" t="s">
        <v>216</v>
      </c>
      <c r="G142" s="206" t="s">
        <v>122</v>
      </c>
      <c r="H142" s="207">
        <v>5</v>
      </c>
      <c r="I142" s="208"/>
      <c r="J142" s="209">
        <f>ROUND(I142*H142,2)</f>
        <v>0</v>
      </c>
      <c r="K142" s="205" t="s">
        <v>123</v>
      </c>
      <c r="L142" s="45"/>
      <c r="M142" s="210" t="s">
        <v>19</v>
      </c>
      <c r="N142" s="211" t="s">
        <v>42</v>
      </c>
      <c r="O142" s="85"/>
      <c r="P142" s="212">
        <f>O142*H142</f>
        <v>0</v>
      </c>
      <c r="Q142" s="212">
        <v>0</v>
      </c>
      <c r="R142" s="212">
        <f>Q142*H142</f>
        <v>0</v>
      </c>
      <c r="S142" s="212">
        <v>0</v>
      </c>
      <c r="T142" s="213">
        <f>S142*H142</f>
        <v>0</v>
      </c>
      <c r="U142" s="39"/>
      <c r="V142" s="39"/>
      <c r="W142" s="39"/>
      <c r="X142" s="39"/>
      <c r="Y142" s="39"/>
      <c r="Z142" s="39"/>
      <c r="AA142" s="39"/>
      <c r="AB142" s="39"/>
      <c r="AC142" s="39"/>
      <c r="AD142" s="39"/>
      <c r="AE142" s="39"/>
      <c r="AR142" s="214" t="s">
        <v>124</v>
      </c>
      <c r="AT142" s="214" t="s">
        <v>119</v>
      </c>
      <c r="AU142" s="214" t="s">
        <v>81</v>
      </c>
      <c r="AY142" s="18" t="s">
        <v>118</v>
      </c>
      <c r="BE142" s="215">
        <f>IF(N142="základní",J142,0)</f>
        <v>0</v>
      </c>
      <c r="BF142" s="215">
        <f>IF(N142="snížená",J142,0)</f>
        <v>0</v>
      </c>
      <c r="BG142" s="215">
        <f>IF(N142="zákl. přenesená",J142,0)</f>
        <v>0</v>
      </c>
      <c r="BH142" s="215">
        <f>IF(N142="sníž. přenesená",J142,0)</f>
        <v>0</v>
      </c>
      <c r="BI142" s="215">
        <f>IF(N142="nulová",J142,0)</f>
        <v>0</v>
      </c>
      <c r="BJ142" s="18" t="s">
        <v>79</v>
      </c>
      <c r="BK142" s="215">
        <f>ROUND(I142*H142,2)</f>
        <v>0</v>
      </c>
      <c r="BL142" s="18" t="s">
        <v>124</v>
      </c>
      <c r="BM142" s="214" t="s">
        <v>243</v>
      </c>
    </row>
    <row r="143" s="2" customFormat="1">
      <c r="A143" s="39"/>
      <c r="B143" s="40"/>
      <c r="C143" s="41"/>
      <c r="D143" s="216" t="s">
        <v>126</v>
      </c>
      <c r="E143" s="41"/>
      <c r="F143" s="217" t="s">
        <v>218</v>
      </c>
      <c r="G143" s="41"/>
      <c r="H143" s="41"/>
      <c r="I143" s="218"/>
      <c r="J143" s="41"/>
      <c r="K143" s="41"/>
      <c r="L143" s="45"/>
      <c r="M143" s="219"/>
      <c r="N143" s="220"/>
      <c r="O143" s="85"/>
      <c r="P143" s="85"/>
      <c r="Q143" s="85"/>
      <c r="R143" s="85"/>
      <c r="S143" s="85"/>
      <c r="T143" s="86"/>
      <c r="U143" s="39"/>
      <c r="V143" s="39"/>
      <c r="W143" s="39"/>
      <c r="X143" s="39"/>
      <c r="Y143" s="39"/>
      <c r="Z143" s="39"/>
      <c r="AA143" s="39"/>
      <c r="AB143" s="39"/>
      <c r="AC143" s="39"/>
      <c r="AD143" s="39"/>
      <c r="AE143" s="39"/>
      <c r="AT143" s="18" t="s">
        <v>126</v>
      </c>
      <c r="AU143" s="18" t="s">
        <v>81</v>
      </c>
    </row>
    <row r="144" s="2" customFormat="1" ht="24.15" customHeight="1">
      <c r="A144" s="39"/>
      <c r="B144" s="40"/>
      <c r="C144" s="203" t="s">
        <v>244</v>
      </c>
      <c r="D144" s="203" t="s">
        <v>119</v>
      </c>
      <c r="E144" s="204" t="s">
        <v>220</v>
      </c>
      <c r="F144" s="205" t="s">
        <v>221</v>
      </c>
      <c r="G144" s="206" t="s">
        <v>122</v>
      </c>
      <c r="H144" s="207">
        <v>5</v>
      </c>
      <c r="I144" s="208"/>
      <c r="J144" s="209">
        <f>ROUND(I144*H144,2)</f>
        <v>0</v>
      </c>
      <c r="K144" s="205" t="s">
        <v>123</v>
      </c>
      <c r="L144" s="45"/>
      <c r="M144" s="210" t="s">
        <v>19</v>
      </c>
      <c r="N144" s="211" t="s">
        <v>42</v>
      </c>
      <c r="O144" s="85"/>
      <c r="P144" s="212">
        <f>O144*H144</f>
        <v>0</v>
      </c>
      <c r="Q144" s="212">
        <v>0</v>
      </c>
      <c r="R144" s="212">
        <f>Q144*H144</f>
        <v>0</v>
      </c>
      <c r="S144" s="212">
        <v>0</v>
      </c>
      <c r="T144" s="213">
        <f>S144*H144</f>
        <v>0</v>
      </c>
      <c r="U144" s="39"/>
      <c r="V144" s="39"/>
      <c r="W144" s="39"/>
      <c r="X144" s="39"/>
      <c r="Y144" s="39"/>
      <c r="Z144" s="39"/>
      <c r="AA144" s="39"/>
      <c r="AB144" s="39"/>
      <c r="AC144" s="39"/>
      <c r="AD144" s="39"/>
      <c r="AE144" s="39"/>
      <c r="AR144" s="214" t="s">
        <v>124</v>
      </c>
      <c r="AT144" s="214" t="s">
        <v>119</v>
      </c>
      <c r="AU144" s="214" t="s">
        <v>81</v>
      </c>
      <c r="AY144" s="18" t="s">
        <v>118</v>
      </c>
      <c r="BE144" s="215">
        <f>IF(N144="základní",J144,0)</f>
        <v>0</v>
      </c>
      <c r="BF144" s="215">
        <f>IF(N144="snížená",J144,0)</f>
        <v>0</v>
      </c>
      <c r="BG144" s="215">
        <f>IF(N144="zákl. přenesená",J144,0)</f>
        <v>0</v>
      </c>
      <c r="BH144" s="215">
        <f>IF(N144="sníž. přenesená",J144,0)</f>
        <v>0</v>
      </c>
      <c r="BI144" s="215">
        <f>IF(N144="nulová",J144,0)</f>
        <v>0</v>
      </c>
      <c r="BJ144" s="18" t="s">
        <v>79</v>
      </c>
      <c r="BK144" s="215">
        <f>ROUND(I144*H144,2)</f>
        <v>0</v>
      </c>
      <c r="BL144" s="18" t="s">
        <v>124</v>
      </c>
      <c r="BM144" s="214" t="s">
        <v>245</v>
      </c>
    </row>
    <row r="145" s="2" customFormat="1">
      <c r="A145" s="39"/>
      <c r="B145" s="40"/>
      <c r="C145" s="41"/>
      <c r="D145" s="216" t="s">
        <v>126</v>
      </c>
      <c r="E145" s="41"/>
      <c r="F145" s="217" t="s">
        <v>223</v>
      </c>
      <c r="G145" s="41"/>
      <c r="H145" s="41"/>
      <c r="I145" s="218"/>
      <c r="J145" s="41"/>
      <c r="K145" s="41"/>
      <c r="L145" s="45"/>
      <c r="M145" s="219"/>
      <c r="N145" s="220"/>
      <c r="O145" s="85"/>
      <c r="P145" s="85"/>
      <c r="Q145" s="85"/>
      <c r="R145" s="85"/>
      <c r="S145" s="85"/>
      <c r="T145" s="86"/>
      <c r="U145" s="39"/>
      <c r="V145" s="39"/>
      <c r="W145" s="39"/>
      <c r="X145" s="39"/>
      <c r="Y145" s="39"/>
      <c r="Z145" s="39"/>
      <c r="AA145" s="39"/>
      <c r="AB145" s="39"/>
      <c r="AC145" s="39"/>
      <c r="AD145" s="39"/>
      <c r="AE145" s="39"/>
      <c r="AT145" s="18" t="s">
        <v>126</v>
      </c>
      <c r="AU145" s="18" t="s">
        <v>81</v>
      </c>
    </row>
    <row r="146" s="2" customFormat="1" ht="16.5" customHeight="1">
      <c r="A146" s="39"/>
      <c r="B146" s="40"/>
      <c r="C146" s="203" t="s">
        <v>246</v>
      </c>
      <c r="D146" s="203" t="s">
        <v>119</v>
      </c>
      <c r="E146" s="204" t="s">
        <v>225</v>
      </c>
      <c r="F146" s="205" t="s">
        <v>226</v>
      </c>
      <c r="G146" s="206" t="s">
        <v>122</v>
      </c>
      <c r="H146" s="207">
        <v>10</v>
      </c>
      <c r="I146" s="208"/>
      <c r="J146" s="209">
        <f>ROUND(I146*H146,2)</f>
        <v>0</v>
      </c>
      <c r="K146" s="205" t="s">
        <v>123</v>
      </c>
      <c r="L146" s="45"/>
      <c r="M146" s="210" t="s">
        <v>19</v>
      </c>
      <c r="N146" s="211" t="s">
        <v>42</v>
      </c>
      <c r="O146" s="85"/>
      <c r="P146" s="212">
        <f>O146*H146</f>
        <v>0</v>
      </c>
      <c r="Q146" s="212">
        <v>0</v>
      </c>
      <c r="R146" s="212">
        <f>Q146*H146</f>
        <v>0</v>
      </c>
      <c r="S146" s="212">
        <v>0</v>
      </c>
      <c r="T146" s="213">
        <f>S146*H146</f>
        <v>0</v>
      </c>
      <c r="U146" s="39"/>
      <c r="V146" s="39"/>
      <c r="W146" s="39"/>
      <c r="X146" s="39"/>
      <c r="Y146" s="39"/>
      <c r="Z146" s="39"/>
      <c r="AA146" s="39"/>
      <c r="AB146" s="39"/>
      <c r="AC146" s="39"/>
      <c r="AD146" s="39"/>
      <c r="AE146" s="39"/>
      <c r="AR146" s="214" t="s">
        <v>124</v>
      </c>
      <c r="AT146" s="214" t="s">
        <v>119</v>
      </c>
      <c r="AU146" s="214" t="s">
        <v>81</v>
      </c>
      <c r="AY146" s="18" t="s">
        <v>118</v>
      </c>
      <c r="BE146" s="215">
        <f>IF(N146="základní",J146,0)</f>
        <v>0</v>
      </c>
      <c r="BF146" s="215">
        <f>IF(N146="snížená",J146,0)</f>
        <v>0</v>
      </c>
      <c r="BG146" s="215">
        <f>IF(N146="zákl. přenesená",J146,0)</f>
        <v>0</v>
      </c>
      <c r="BH146" s="215">
        <f>IF(N146="sníž. přenesená",J146,0)</f>
        <v>0</v>
      </c>
      <c r="BI146" s="215">
        <f>IF(N146="nulová",J146,0)</f>
        <v>0</v>
      </c>
      <c r="BJ146" s="18" t="s">
        <v>79</v>
      </c>
      <c r="BK146" s="215">
        <f>ROUND(I146*H146,2)</f>
        <v>0</v>
      </c>
      <c r="BL146" s="18" t="s">
        <v>124</v>
      </c>
      <c r="BM146" s="214" t="s">
        <v>247</v>
      </c>
    </row>
    <row r="147" s="2" customFormat="1">
      <c r="A147" s="39"/>
      <c r="B147" s="40"/>
      <c r="C147" s="41"/>
      <c r="D147" s="216" t="s">
        <v>126</v>
      </c>
      <c r="E147" s="41"/>
      <c r="F147" s="217" t="s">
        <v>228</v>
      </c>
      <c r="G147" s="41"/>
      <c r="H147" s="41"/>
      <c r="I147" s="218"/>
      <c r="J147" s="41"/>
      <c r="K147" s="41"/>
      <c r="L147" s="45"/>
      <c r="M147" s="219"/>
      <c r="N147" s="220"/>
      <c r="O147" s="85"/>
      <c r="P147" s="85"/>
      <c r="Q147" s="85"/>
      <c r="R147" s="85"/>
      <c r="S147" s="85"/>
      <c r="T147" s="86"/>
      <c r="U147" s="39"/>
      <c r="V147" s="39"/>
      <c r="W147" s="39"/>
      <c r="X147" s="39"/>
      <c r="Y147" s="39"/>
      <c r="Z147" s="39"/>
      <c r="AA147" s="39"/>
      <c r="AB147" s="39"/>
      <c r="AC147" s="39"/>
      <c r="AD147" s="39"/>
      <c r="AE147" s="39"/>
      <c r="AT147" s="18" t="s">
        <v>126</v>
      </c>
      <c r="AU147" s="18" t="s">
        <v>81</v>
      </c>
    </row>
    <row r="148" s="2" customFormat="1" ht="33" customHeight="1">
      <c r="A148" s="39"/>
      <c r="B148" s="40"/>
      <c r="C148" s="221" t="s">
        <v>248</v>
      </c>
      <c r="D148" s="221" t="s">
        <v>128</v>
      </c>
      <c r="E148" s="222" t="s">
        <v>249</v>
      </c>
      <c r="F148" s="223" t="s">
        <v>250</v>
      </c>
      <c r="G148" s="224" t="s">
        <v>131</v>
      </c>
      <c r="H148" s="225">
        <v>5</v>
      </c>
      <c r="I148" s="226"/>
      <c r="J148" s="227">
        <f>ROUND(I148*H148,2)</f>
        <v>0</v>
      </c>
      <c r="K148" s="223" t="s">
        <v>132</v>
      </c>
      <c r="L148" s="228"/>
      <c r="M148" s="229" t="s">
        <v>19</v>
      </c>
      <c r="N148" s="230" t="s">
        <v>42</v>
      </c>
      <c r="O148" s="85"/>
      <c r="P148" s="212">
        <f>O148*H148</f>
        <v>0</v>
      </c>
      <c r="Q148" s="212">
        <v>0.0055999999999999999</v>
      </c>
      <c r="R148" s="212">
        <f>Q148*H148</f>
        <v>0.028000000000000001</v>
      </c>
      <c r="S148" s="212">
        <v>0</v>
      </c>
      <c r="T148" s="213">
        <f>S148*H148</f>
        <v>0</v>
      </c>
      <c r="U148" s="39"/>
      <c r="V148" s="39"/>
      <c r="W148" s="39"/>
      <c r="X148" s="39"/>
      <c r="Y148" s="39"/>
      <c r="Z148" s="39"/>
      <c r="AA148" s="39"/>
      <c r="AB148" s="39"/>
      <c r="AC148" s="39"/>
      <c r="AD148" s="39"/>
      <c r="AE148" s="39"/>
      <c r="AR148" s="214" t="s">
        <v>133</v>
      </c>
      <c r="AT148" s="214" t="s">
        <v>128</v>
      </c>
      <c r="AU148" s="214" t="s">
        <v>81</v>
      </c>
      <c r="AY148" s="18" t="s">
        <v>118</v>
      </c>
      <c r="BE148" s="215">
        <f>IF(N148="základní",J148,0)</f>
        <v>0</v>
      </c>
      <c r="BF148" s="215">
        <f>IF(N148="snížená",J148,0)</f>
        <v>0</v>
      </c>
      <c r="BG148" s="215">
        <f>IF(N148="zákl. přenesená",J148,0)</f>
        <v>0</v>
      </c>
      <c r="BH148" s="215">
        <f>IF(N148="sníž. přenesená",J148,0)</f>
        <v>0</v>
      </c>
      <c r="BI148" s="215">
        <f>IF(N148="nulová",J148,0)</f>
        <v>0</v>
      </c>
      <c r="BJ148" s="18" t="s">
        <v>79</v>
      </c>
      <c r="BK148" s="215">
        <f>ROUND(I148*H148,2)</f>
        <v>0</v>
      </c>
      <c r="BL148" s="18" t="s">
        <v>124</v>
      </c>
      <c r="BM148" s="214" t="s">
        <v>251</v>
      </c>
    </row>
    <row r="149" s="2" customFormat="1" ht="16.5" customHeight="1">
      <c r="A149" s="39"/>
      <c r="B149" s="40"/>
      <c r="C149" s="221" t="s">
        <v>252</v>
      </c>
      <c r="D149" s="221" t="s">
        <v>128</v>
      </c>
      <c r="E149" s="222" t="s">
        <v>234</v>
      </c>
      <c r="F149" s="223" t="s">
        <v>235</v>
      </c>
      <c r="G149" s="224" t="s">
        <v>131</v>
      </c>
      <c r="H149" s="225">
        <v>5</v>
      </c>
      <c r="I149" s="226"/>
      <c r="J149" s="227">
        <f>ROUND(I149*H149,2)</f>
        <v>0</v>
      </c>
      <c r="K149" s="223" t="s">
        <v>132</v>
      </c>
      <c r="L149" s="228"/>
      <c r="M149" s="229" t="s">
        <v>19</v>
      </c>
      <c r="N149" s="230" t="s">
        <v>42</v>
      </c>
      <c r="O149" s="85"/>
      <c r="P149" s="212">
        <f>O149*H149</f>
        <v>0</v>
      </c>
      <c r="Q149" s="212">
        <v>0</v>
      </c>
      <c r="R149" s="212">
        <f>Q149*H149</f>
        <v>0</v>
      </c>
      <c r="S149" s="212">
        <v>0</v>
      </c>
      <c r="T149" s="213">
        <f>S149*H149</f>
        <v>0</v>
      </c>
      <c r="U149" s="39"/>
      <c r="V149" s="39"/>
      <c r="W149" s="39"/>
      <c r="X149" s="39"/>
      <c r="Y149" s="39"/>
      <c r="Z149" s="39"/>
      <c r="AA149" s="39"/>
      <c r="AB149" s="39"/>
      <c r="AC149" s="39"/>
      <c r="AD149" s="39"/>
      <c r="AE149" s="39"/>
      <c r="AR149" s="214" t="s">
        <v>133</v>
      </c>
      <c r="AT149" s="214" t="s">
        <v>128</v>
      </c>
      <c r="AU149" s="214" t="s">
        <v>81</v>
      </c>
      <c r="AY149" s="18" t="s">
        <v>118</v>
      </c>
      <c r="BE149" s="215">
        <f>IF(N149="základní",J149,0)</f>
        <v>0</v>
      </c>
      <c r="BF149" s="215">
        <f>IF(N149="snížená",J149,0)</f>
        <v>0</v>
      </c>
      <c r="BG149" s="215">
        <f>IF(N149="zákl. přenesená",J149,0)</f>
        <v>0</v>
      </c>
      <c r="BH149" s="215">
        <f>IF(N149="sníž. přenesená",J149,0)</f>
        <v>0</v>
      </c>
      <c r="BI149" s="215">
        <f>IF(N149="nulová",J149,0)</f>
        <v>0</v>
      </c>
      <c r="BJ149" s="18" t="s">
        <v>79</v>
      </c>
      <c r="BK149" s="215">
        <f>ROUND(I149*H149,2)</f>
        <v>0</v>
      </c>
      <c r="BL149" s="18" t="s">
        <v>124</v>
      </c>
      <c r="BM149" s="214" t="s">
        <v>253</v>
      </c>
    </row>
    <row r="150" s="12" customFormat="1" ht="22.8" customHeight="1">
      <c r="A150" s="12"/>
      <c r="B150" s="189"/>
      <c r="C150" s="190"/>
      <c r="D150" s="191" t="s">
        <v>70</v>
      </c>
      <c r="E150" s="231" t="s">
        <v>254</v>
      </c>
      <c r="F150" s="231" t="s">
        <v>255</v>
      </c>
      <c r="G150" s="190"/>
      <c r="H150" s="190"/>
      <c r="I150" s="193"/>
      <c r="J150" s="232">
        <f>BK150</f>
        <v>0</v>
      </c>
      <c r="K150" s="190"/>
      <c r="L150" s="195"/>
      <c r="M150" s="196"/>
      <c r="N150" s="197"/>
      <c r="O150" s="197"/>
      <c r="P150" s="198">
        <f>SUM(P151:P153)</f>
        <v>0</v>
      </c>
      <c r="Q150" s="197"/>
      <c r="R150" s="198">
        <f>SUM(R151:R153)</f>
        <v>0</v>
      </c>
      <c r="S150" s="197"/>
      <c r="T150" s="199">
        <f>SUM(T151:T153)</f>
        <v>0</v>
      </c>
      <c r="U150" s="12"/>
      <c r="V150" s="12"/>
      <c r="W150" s="12"/>
      <c r="X150" s="12"/>
      <c r="Y150" s="12"/>
      <c r="Z150" s="12"/>
      <c r="AA150" s="12"/>
      <c r="AB150" s="12"/>
      <c r="AC150" s="12"/>
      <c r="AD150" s="12"/>
      <c r="AE150" s="12"/>
      <c r="AR150" s="200" t="s">
        <v>81</v>
      </c>
      <c r="AT150" s="201" t="s">
        <v>70</v>
      </c>
      <c r="AU150" s="201" t="s">
        <v>79</v>
      </c>
      <c r="AY150" s="200" t="s">
        <v>118</v>
      </c>
      <c r="BK150" s="202">
        <f>SUM(BK151:BK153)</f>
        <v>0</v>
      </c>
    </row>
    <row r="151" s="2" customFormat="1" ht="24.15" customHeight="1">
      <c r="A151" s="39"/>
      <c r="B151" s="40"/>
      <c r="C151" s="203" t="s">
        <v>256</v>
      </c>
      <c r="D151" s="203" t="s">
        <v>119</v>
      </c>
      <c r="E151" s="204" t="s">
        <v>257</v>
      </c>
      <c r="F151" s="205" t="s">
        <v>258</v>
      </c>
      <c r="G151" s="206" t="s">
        <v>122</v>
      </c>
      <c r="H151" s="207">
        <v>12</v>
      </c>
      <c r="I151" s="208"/>
      <c r="J151" s="209">
        <f>ROUND(I151*H151,2)</f>
        <v>0</v>
      </c>
      <c r="K151" s="205" t="s">
        <v>123</v>
      </c>
      <c r="L151" s="45"/>
      <c r="M151" s="210" t="s">
        <v>19</v>
      </c>
      <c r="N151" s="211" t="s">
        <v>42</v>
      </c>
      <c r="O151" s="85"/>
      <c r="P151" s="212">
        <f>O151*H151</f>
        <v>0</v>
      </c>
      <c r="Q151" s="212">
        <v>0</v>
      </c>
      <c r="R151" s="212">
        <f>Q151*H151</f>
        <v>0</v>
      </c>
      <c r="S151" s="212">
        <v>0</v>
      </c>
      <c r="T151" s="213">
        <f>S151*H151</f>
        <v>0</v>
      </c>
      <c r="U151" s="39"/>
      <c r="V151" s="39"/>
      <c r="W151" s="39"/>
      <c r="X151" s="39"/>
      <c r="Y151" s="39"/>
      <c r="Z151" s="39"/>
      <c r="AA151" s="39"/>
      <c r="AB151" s="39"/>
      <c r="AC151" s="39"/>
      <c r="AD151" s="39"/>
      <c r="AE151" s="39"/>
      <c r="AR151" s="214" t="s">
        <v>124</v>
      </c>
      <c r="AT151" s="214" t="s">
        <v>119</v>
      </c>
      <c r="AU151" s="214" t="s">
        <v>81</v>
      </c>
      <c r="AY151" s="18" t="s">
        <v>118</v>
      </c>
      <c r="BE151" s="215">
        <f>IF(N151="základní",J151,0)</f>
        <v>0</v>
      </c>
      <c r="BF151" s="215">
        <f>IF(N151="snížená",J151,0)</f>
        <v>0</v>
      </c>
      <c r="BG151" s="215">
        <f>IF(N151="zákl. přenesená",J151,0)</f>
        <v>0</v>
      </c>
      <c r="BH151" s="215">
        <f>IF(N151="sníž. přenesená",J151,0)</f>
        <v>0</v>
      </c>
      <c r="BI151" s="215">
        <f>IF(N151="nulová",J151,0)</f>
        <v>0</v>
      </c>
      <c r="BJ151" s="18" t="s">
        <v>79</v>
      </c>
      <c r="BK151" s="215">
        <f>ROUND(I151*H151,2)</f>
        <v>0</v>
      </c>
      <c r="BL151" s="18" t="s">
        <v>124</v>
      </c>
      <c r="BM151" s="214" t="s">
        <v>259</v>
      </c>
    </row>
    <row r="152" s="2" customFormat="1">
      <c r="A152" s="39"/>
      <c r="B152" s="40"/>
      <c r="C152" s="41"/>
      <c r="D152" s="216" t="s">
        <v>126</v>
      </c>
      <c r="E152" s="41"/>
      <c r="F152" s="217" t="s">
        <v>260</v>
      </c>
      <c r="G152" s="41"/>
      <c r="H152" s="41"/>
      <c r="I152" s="218"/>
      <c r="J152" s="41"/>
      <c r="K152" s="41"/>
      <c r="L152" s="45"/>
      <c r="M152" s="219"/>
      <c r="N152" s="220"/>
      <c r="O152" s="85"/>
      <c r="P152" s="85"/>
      <c r="Q152" s="85"/>
      <c r="R152" s="85"/>
      <c r="S152" s="85"/>
      <c r="T152" s="86"/>
      <c r="U152" s="39"/>
      <c r="V152" s="39"/>
      <c r="W152" s="39"/>
      <c r="X152" s="39"/>
      <c r="Y152" s="39"/>
      <c r="Z152" s="39"/>
      <c r="AA152" s="39"/>
      <c r="AB152" s="39"/>
      <c r="AC152" s="39"/>
      <c r="AD152" s="39"/>
      <c r="AE152" s="39"/>
      <c r="AT152" s="18" t="s">
        <v>126</v>
      </c>
      <c r="AU152" s="18" t="s">
        <v>81</v>
      </c>
    </row>
    <row r="153" s="2" customFormat="1" ht="24.15" customHeight="1">
      <c r="A153" s="39"/>
      <c r="B153" s="40"/>
      <c r="C153" s="221" t="s">
        <v>261</v>
      </c>
      <c r="D153" s="221" t="s">
        <v>128</v>
      </c>
      <c r="E153" s="222" t="s">
        <v>262</v>
      </c>
      <c r="F153" s="223" t="s">
        <v>263</v>
      </c>
      <c r="G153" s="224" t="s">
        <v>131</v>
      </c>
      <c r="H153" s="225">
        <v>12</v>
      </c>
      <c r="I153" s="226"/>
      <c r="J153" s="227">
        <f>ROUND(I153*H153,2)</f>
        <v>0</v>
      </c>
      <c r="K153" s="223" t="s">
        <v>132</v>
      </c>
      <c r="L153" s="228"/>
      <c r="M153" s="229" t="s">
        <v>19</v>
      </c>
      <c r="N153" s="230" t="s">
        <v>42</v>
      </c>
      <c r="O153" s="85"/>
      <c r="P153" s="212">
        <f>O153*H153</f>
        <v>0</v>
      </c>
      <c r="Q153" s="212">
        <v>0</v>
      </c>
      <c r="R153" s="212">
        <f>Q153*H153</f>
        <v>0</v>
      </c>
      <c r="S153" s="212">
        <v>0</v>
      </c>
      <c r="T153" s="213">
        <f>S153*H153</f>
        <v>0</v>
      </c>
      <c r="U153" s="39"/>
      <c r="V153" s="39"/>
      <c r="W153" s="39"/>
      <c r="X153" s="39"/>
      <c r="Y153" s="39"/>
      <c r="Z153" s="39"/>
      <c r="AA153" s="39"/>
      <c r="AB153" s="39"/>
      <c r="AC153" s="39"/>
      <c r="AD153" s="39"/>
      <c r="AE153" s="39"/>
      <c r="AR153" s="214" t="s">
        <v>133</v>
      </c>
      <c r="AT153" s="214" t="s">
        <v>128</v>
      </c>
      <c r="AU153" s="214" t="s">
        <v>81</v>
      </c>
      <c r="AY153" s="18" t="s">
        <v>118</v>
      </c>
      <c r="BE153" s="215">
        <f>IF(N153="základní",J153,0)</f>
        <v>0</v>
      </c>
      <c r="BF153" s="215">
        <f>IF(N153="snížená",J153,0)</f>
        <v>0</v>
      </c>
      <c r="BG153" s="215">
        <f>IF(N153="zákl. přenesená",J153,0)</f>
        <v>0</v>
      </c>
      <c r="BH153" s="215">
        <f>IF(N153="sníž. přenesená",J153,0)</f>
        <v>0</v>
      </c>
      <c r="BI153" s="215">
        <f>IF(N153="nulová",J153,0)</f>
        <v>0</v>
      </c>
      <c r="BJ153" s="18" t="s">
        <v>79</v>
      </c>
      <c r="BK153" s="215">
        <f>ROUND(I153*H153,2)</f>
        <v>0</v>
      </c>
      <c r="BL153" s="18" t="s">
        <v>124</v>
      </c>
      <c r="BM153" s="214" t="s">
        <v>264</v>
      </c>
    </row>
    <row r="154" s="12" customFormat="1" ht="22.8" customHeight="1">
      <c r="A154" s="12"/>
      <c r="B154" s="189"/>
      <c r="C154" s="190"/>
      <c r="D154" s="191" t="s">
        <v>70</v>
      </c>
      <c r="E154" s="231" t="s">
        <v>265</v>
      </c>
      <c r="F154" s="231" t="s">
        <v>266</v>
      </c>
      <c r="G154" s="190"/>
      <c r="H154" s="190"/>
      <c r="I154" s="193"/>
      <c r="J154" s="232">
        <f>BK154</f>
        <v>0</v>
      </c>
      <c r="K154" s="190"/>
      <c r="L154" s="195"/>
      <c r="M154" s="196"/>
      <c r="N154" s="197"/>
      <c r="O154" s="197"/>
      <c r="P154" s="198">
        <f>SUM(P155:P159)</f>
        <v>0</v>
      </c>
      <c r="Q154" s="197"/>
      <c r="R154" s="198">
        <f>SUM(R155:R159)</f>
        <v>0</v>
      </c>
      <c r="S154" s="197"/>
      <c r="T154" s="199">
        <f>SUM(T155:T159)</f>
        <v>0</v>
      </c>
      <c r="U154" s="12"/>
      <c r="V154" s="12"/>
      <c r="W154" s="12"/>
      <c r="X154" s="12"/>
      <c r="Y154" s="12"/>
      <c r="Z154" s="12"/>
      <c r="AA154" s="12"/>
      <c r="AB154" s="12"/>
      <c r="AC154" s="12"/>
      <c r="AD154" s="12"/>
      <c r="AE154" s="12"/>
      <c r="AR154" s="200" t="s">
        <v>81</v>
      </c>
      <c r="AT154" s="201" t="s">
        <v>70</v>
      </c>
      <c r="AU154" s="201" t="s">
        <v>79</v>
      </c>
      <c r="AY154" s="200" t="s">
        <v>118</v>
      </c>
      <c r="BK154" s="202">
        <f>SUM(BK155:BK159)</f>
        <v>0</v>
      </c>
    </row>
    <row r="155" s="2" customFormat="1" ht="24.15" customHeight="1">
      <c r="A155" s="39"/>
      <c r="B155" s="40"/>
      <c r="C155" s="203" t="s">
        <v>267</v>
      </c>
      <c r="D155" s="203" t="s">
        <v>119</v>
      </c>
      <c r="E155" s="204" t="s">
        <v>268</v>
      </c>
      <c r="F155" s="205" t="s">
        <v>269</v>
      </c>
      <c r="G155" s="206" t="s">
        <v>122</v>
      </c>
      <c r="H155" s="207">
        <v>18</v>
      </c>
      <c r="I155" s="208"/>
      <c r="J155" s="209">
        <f>ROUND(I155*H155,2)</f>
        <v>0</v>
      </c>
      <c r="K155" s="205" t="s">
        <v>123</v>
      </c>
      <c r="L155" s="45"/>
      <c r="M155" s="210" t="s">
        <v>19</v>
      </c>
      <c r="N155" s="211" t="s">
        <v>42</v>
      </c>
      <c r="O155" s="85"/>
      <c r="P155" s="212">
        <f>O155*H155</f>
        <v>0</v>
      </c>
      <c r="Q155" s="212">
        <v>0</v>
      </c>
      <c r="R155" s="212">
        <f>Q155*H155</f>
        <v>0</v>
      </c>
      <c r="S155" s="212">
        <v>0</v>
      </c>
      <c r="T155" s="213">
        <f>S155*H155</f>
        <v>0</v>
      </c>
      <c r="U155" s="39"/>
      <c r="V155" s="39"/>
      <c r="W155" s="39"/>
      <c r="X155" s="39"/>
      <c r="Y155" s="39"/>
      <c r="Z155" s="39"/>
      <c r="AA155" s="39"/>
      <c r="AB155" s="39"/>
      <c r="AC155" s="39"/>
      <c r="AD155" s="39"/>
      <c r="AE155" s="39"/>
      <c r="AR155" s="214" t="s">
        <v>124</v>
      </c>
      <c r="AT155" s="214" t="s">
        <v>119</v>
      </c>
      <c r="AU155" s="214" t="s">
        <v>81</v>
      </c>
      <c r="AY155" s="18" t="s">
        <v>118</v>
      </c>
      <c r="BE155" s="215">
        <f>IF(N155="základní",J155,0)</f>
        <v>0</v>
      </c>
      <c r="BF155" s="215">
        <f>IF(N155="snížená",J155,0)</f>
        <v>0</v>
      </c>
      <c r="BG155" s="215">
        <f>IF(N155="zákl. přenesená",J155,0)</f>
        <v>0</v>
      </c>
      <c r="BH155" s="215">
        <f>IF(N155="sníž. přenesená",J155,0)</f>
        <v>0</v>
      </c>
      <c r="BI155" s="215">
        <f>IF(N155="nulová",J155,0)</f>
        <v>0</v>
      </c>
      <c r="BJ155" s="18" t="s">
        <v>79</v>
      </c>
      <c r="BK155" s="215">
        <f>ROUND(I155*H155,2)</f>
        <v>0</v>
      </c>
      <c r="BL155" s="18" t="s">
        <v>124</v>
      </c>
      <c r="BM155" s="214" t="s">
        <v>270</v>
      </c>
    </row>
    <row r="156" s="2" customFormat="1">
      <c r="A156" s="39"/>
      <c r="B156" s="40"/>
      <c r="C156" s="41"/>
      <c r="D156" s="216" t="s">
        <v>126</v>
      </c>
      <c r="E156" s="41"/>
      <c r="F156" s="217" t="s">
        <v>271</v>
      </c>
      <c r="G156" s="41"/>
      <c r="H156" s="41"/>
      <c r="I156" s="218"/>
      <c r="J156" s="41"/>
      <c r="K156" s="41"/>
      <c r="L156" s="45"/>
      <c r="M156" s="219"/>
      <c r="N156" s="220"/>
      <c r="O156" s="85"/>
      <c r="P156" s="85"/>
      <c r="Q156" s="85"/>
      <c r="R156" s="85"/>
      <c r="S156" s="85"/>
      <c r="T156" s="86"/>
      <c r="U156" s="39"/>
      <c r="V156" s="39"/>
      <c r="W156" s="39"/>
      <c r="X156" s="39"/>
      <c r="Y156" s="39"/>
      <c r="Z156" s="39"/>
      <c r="AA156" s="39"/>
      <c r="AB156" s="39"/>
      <c r="AC156" s="39"/>
      <c r="AD156" s="39"/>
      <c r="AE156" s="39"/>
      <c r="AT156" s="18" t="s">
        <v>126</v>
      </c>
      <c r="AU156" s="18" t="s">
        <v>81</v>
      </c>
    </row>
    <row r="157" s="2" customFormat="1" ht="37.8" customHeight="1">
      <c r="A157" s="39"/>
      <c r="B157" s="40"/>
      <c r="C157" s="221" t="s">
        <v>272</v>
      </c>
      <c r="D157" s="221" t="s">
        <v>128</v>
      </c>
      <c r="E157" s="222" t="s">
        <v>273</v>
      </c>
      <c r="F157" s="223" t="s">
        <v>274</v>
      </c>
      <c r="G157" s="224" t="s">
        <v>275</v>
      </c>
      <c r="H157" s="225">
        <v>6</v>
      </c>
      <c r="I157" s="226"/>
      <c r="J157" s="227">
        <f>ROUND(I157*H157,2)</f>
        <v>0</v>
      </c>
      <c r="K157" s="223" t="s">
        <v>132</v>
      </c>
      <c r="L157" s="228"/>
      <c r="M157" s="229" t="s">
        <v>19</v>
      </c>
      <c r="N157" s="230" t="s">
        <v>42</v>
      </c>
      <c r="O157" s="85"/>
      <c r="P157" s="212">
        <f>O157*H157</f>
        <v>0</v>
      </c>
      <c r="Q157" s="212">
        <v>0</v>
      </c>
      <c r="R157" s="212">
        <f>Q157*H157</f>
        <v>0</v>
      </c>
      <c r="S157" s="212">
        <v>0</v>
      </c>
      <c r="T157" s="213">
        <f>S157*H157</f>
        <v>0</v>
      </c>
      <c r="U157" s="39"/>
      <c r="V157" s="39"/>
      <c r="W157" s="39"/>
      <c r="X157" s="39"/>
      <c r="Y157" s="39"/>
      <c r="Z157" s="39"/>
      <c r="AA157" s="39"/>
      <c r="AB157" s="39"/>
      <c r="AC157" s="39"/>
      <c r="AD157" s="39"/>
      <c r="AE157" s="39"/>
      <c r="AR157" s="214" t="s">
        <v>133</v>
      </c>
      <c r="AT157" s="214" t="s">
        <v>128</v>
      </c>
      <c r="AU157" s="214" t="s">
        <v>81</v>
      </c>
      <c r="AY157" s="18" t="s">
        <v>118</v>
      </c>
      <c r="BE157" s="215">
        <f>IF(N157="základní",J157,0)</f>
        <v>0</v>
      </c>
      <c r="BF157" s="215">
        <f>IF(N157="snížená",J157,0)</f>
        <v>0</v>
      </c>
      <c r="BG157" s="215">
        <f>IF(N157="zákl. přenesená",J157,0)</f>
        <v>0</v>
      </c>
      <c r="BH157" s="215">
        <f>IF(N157="sníž. přenesená",J157,0)</f>
        <v>0</v>
      </c>
      <c r="BI157" s="215">
        <f>IF(N157="nulová",J157,0)</f>
        <v>0</v>
      </c>
      <c r="BJ157" s="18" t="s">
        <v>79</v>
      </c>
      <c r="BK157" s="215">
        <f>ROUND(I157*H157,2)</f>
        <v>0</v>
      </c>
      <c r="BL157" s="18" t="s">
        <v>124</v>
      </c>
      <c r="BM157" s="214" t="s">
        <v>276</v>
      </c>
    </row>
    <row r="158" s="2" customFormat="1" ht="37.8" customHeight="1">
      <c r="A158" s="39"/>
      <c r="B158" s="40"/>
      <c r="C158" s="221" t="s">
        <v>133</v>
      </c>
      <c r="D158" s="221" t="s">
        <v>128</v>
      </c>
      <c r="E158" s="222" t="s">
        <v>277</v>
      </c>
      <c r="F158" s="223" t="s">
        <v>278</v>
      </c>
      <c r="G158" s="224" t="s">
        <v>131</v>
      </c>
      <c r="H158" s="225">
        <v>12</v>
      </c>
      <c r="I158" s="226"/>
      <c r="J158" s="227">
        <f>ROUND(I158*H158,2)</f>
        <v>0</v>
      </c>
      <c r="K158" s="223" t="s">
        <v>132</v>
      </c>
      <c r="L158" s="228"/>
      <c r="M158" s="229" t="s">
        <v>19</v>
      </c>
      <c r="N158" s="230" t="s">
        <v>42</v>
      </c>
      <c r="O158" s="85"/>
      <c r="P158" s="212">
        <f>O158*H158</f>
        <v>0</v>
      </c>
      <c r="Q158" s="212">
        <v>0</v>
      </c>
      <c r="R158" s="212">
        <f>Q158*H158</f>
        <v>0</v>
      </c>
      <c r="S158" s="212">
        <v>0</v>
      </c>
      <c r="T158" s="213">
        <f>S158*H158</f>
        <v>0</v>
      </c>
      <c r="U158" s="39"/>
      <c r="V158" s="39"/>
      <c r="W158" s="39"/>
      <c r="X158" s="39"/>
      <c r="Y158" s="39"/>
      <c r="Z158" s="39"/>
      <c r="AA158" s="39"/>
      <c r="AB158" s="39"/>
      <c r="AC158" s="39"/>
      <c r="AD158" s="39"/>
      <c r="AE158" s="39"/>
      <c r="AR158" s="214" t="s">
        <v>133</v>
      </c>
      <c r="AT158" s="214" t="s">
        <v>128</v>
      </c>
      <c r="AU158" s="214" t="s">
        <v>81</v>
      </c>
      <c r="AY158" s="18" t="s">
        <v>118</v>
      </c>
      <c r="BE158" s="215">
        <f>IF(N158="základní",J158,0)</f>
        <v>0</v>
      </c>
      <c r="BF158" s="215">
        <f>IF(N158="snížená",J158,0)</f>
        <v>0</v>
      </c>
      <c r="BG158" s="215">
        <f>IF(N158="zákl. přenesená",J158,0)</f>
        <v>0</v>
      </c>
      <c r="BH158" s="215">
        <f>IF(N158="sníž. přenesená",J158,0)</f>
        <v>0</v>
      </c>
      <c r="BI158" s="215">
        <f>IF(N158="nulová",J158,0)</f>
        <v>0</v>
      </c>
      <c r="BJ158" s="18" t="s">
        <v>79</v>
      </c>
      <c r="BK158" s="215">
        <f>ROUND(I158*H158,2)</f>
        <v>0</v>
      </c>
      <c r="BL158" s="18" t="s">
        <v>124</v>
      </c>
      <c r="BM158" s="214" t="s">
        <v>279</v>
      </c>
    </row>
    <row r="159" s="2" customFormat="1" ht="37.8" customHeight="1">
      <c r="A159" s="39"/>
      <c r="B159" s="40"/>
      <c r="C159" s="221" t="s">
        <v>280</v>
      </c>
      <c r="D159" s="221" t="s">
        <v>128</v>
      </c>
      <c r="E159" s="222" t="s">
        <v>281</v>
      </c>
      <c r="F159" s="223" t="s">
        <v>282</v>
      </c>
      <c r="G159" s="224" t="s">
        <v>131</v>
      </c>
      <c r="H159" s="225">
        <v>6</v>
      </c>
      <c r="I159" s="226"/>
      <c r="J159" s="227">
        <f>ROUND(I159*H159,2)</f>
        <v>0</v>
      </c>
      <c r="K159" s="223" t="s">
        <v>132</v>
      </c>
      <c r="L159" s="228"/>
      <c r="M159" s="229" t="s">
        <v>19</v>
      </c>
      <c r="N159" s="230" t="s">
        <v>42</v>
      </c>
      <c r="O159" s="85"/>
      <c r="P159" s="212">
        <f>O159*H159</f>
        <v>0</v>
      </c>
      <c r="Q159" s="212">
        <v>0</v>
      </c>
      <c r="R159" s="212">
        <f>Q159*H159</f>
        <v>0</v>
      </c>
      <c r="S159" s="212">
        <v>0</v>
      </c>
      <c r="T159" s="213">
        <f>S159*H159</f>
        <v>0</v>
      </c>
      <c r="U159" s="39"/>
      <c r="V159" s="39"/>
      <c r="W159" s="39"/>
      <c r="X159" s="39"/>
      <c r="Y159" s="39"/>
      <c r="Z159" s="39"/>
      <c r="AA159" s="39"/>
      <c r="AB159" s="39"/>
      <c r="AC159" s="39"/>
      <c r="AD159" s="39"/>
      <c r="AE159" s="39"/>
      <c r="AR159" s="214" t="s">
        <v>133</v>
      </c>
      <c r="AT159" s="214" t="s">
        <v>128</v>
      </c>
      <c r="AU159" s="214" t="s">
        <v>81</v>
      </c>
      <c r="AY159" s="18" t="s">
        <v>118</v>
      </c>
      <c r="BE159" s="215">
        <f>IF(N159="základní",J159,0)</f>
        <v>0</v>
      </c>
      <c r="BF159" s="215">
        <f>IF(N159="snížená",J159,0)</f>
        <v>0</v>
      </c>
      <c r="BG159" s="215">
        <f>IF(N159="zákl. přenesená",J159,0)</f>
        <v>0</v>
      </c>
      <c r="BH159" s="215">
        <f>IF(N159="sníž. přenesená",J159,0)</f>
        <v>0</v>
      </c>
      <c r="BI159" s="215">
        <f>IF(N159="nulová",J159,0)</f>
        <v>0</v>
      </c>
      <c r="BJ159" s="18" t="s">
        <v>79</v>
      </c>
      <c r="BK159" s="215">
        <f>ROUND(I159*H159,2)</f>
        <v>0</v>
      </c>
      <c r="BL159" s="18" t="s">
        <v>124</v>
      </c>
      <c r="BM159" s="214" t="s">
        <v>283</v>
      </c>
    </row>
    <row r="160" s="12" customFormat="1" ht="22.8" customHeight="1">
      <c r="A160" s="12"/>
      <c r="B160" s="189"/>
      <c r="C160" s="190"/>
      <c r="D160" s="191" t="s">
        <v>70</v>
      </c>
      <c r="E160" s="231" t="s">
        <v>284</v>
      </c>
      <c r="F160" s="231" t="s">
        <v>285</v>
      </c>
      <c r="G160" s="190"/>
      <c r="H160" s="190"/>
      <c r="I160" s="193"/>
      <c r="J160" s="232">
        <f>BK160</f>
        <v>0</v>
      </c>
      <c r="K160" s="190"/>
      <c r="L160" s="195"/>
      <c r="M160" s="196"/>
      <c r="N160" s="197"/>
      <c r="O160" s="197"/>
      <c r="P160" s="198">
        <f>SUM(P161:P168)</f>
        <v>0</v>
      </c>
      <c r="Q160" s="197"/>
      <c r="R160" s="198">
        <f>SUM(R161:R168)</f>
        <v>0.011440000000000001</v>
      </c>
      <c r="S160" s="197"/>
      <c r="T160" s="199">
        <f>SUM(T161:T168)</f>
        <v>0</v>
      </c>
      <c r="U160" s="12"/>
      <c r="V160" s="12"/>
      <c r="W160" s="12"/>
      <c r="X160" s="12"/>
      <c r="Y160" s="12"/>
      <c r="Z160" s="12"/>
      <c r="AA160" s="12"/>
      <c r="AB160" s="12"/>
      <c r="AC160" s="12"/>
      <c r="AD160" s="12"/>
      <c r="AE160" s="12"/>
      <c r="AR160" s="200" t="s">
        <v>81</v>
      </c>
      <c r="AT160" s="201" t="s">
        <v>70</v>
      </c>
      <c r="AU160" s="201" t="s">
        <v>79</v>
      </c>
      <c r="AY160" s="200" t="s">
        <v>118</v>
      </c>
      <c r="BK160" s="202">
        <f>SUM(BK161:BK168)</f>
        <v>0</v>
      </c>
    </row>
    <row r="161" s="2" customFormat="1" ht="24.15" customHeight="1">
      <c r="A161" s="39"/>
      <c r="B161" s="40"/>
      <c r="C161" s="203" t="s">
        <v>286</v>
      </c>
      <c r="D161" s="203" t="s">
        <v>119</v>
      </c>
      <c r="E161" s="204" t="s">
        <v>287</v>
      </c>
      <c r="F161" s="205" t="s">
        <v>288</v>
      </c>
      <c r="G161" s="206" t="s">
        <v>178</v>
      </c>
      <c r="H161" s="207">
        <v>80</v>
      </c>
      <c r="I161" s="208"/>
      <c r="J161" s="209">
        <f>ROUND(I161*H161,2)</f>
        <v>0</v>
      </c>
      <c r="K161" s="205" t="s">
        <v>123</v>
      </c>
      <c r="L161" s="45"/>
      <c r="M161" s="210" t="s">
        <v>19</v>
      </c>
      <c r="N161" s="211" t="s">
        <v>42</v>
      </c>
      <c r="O161" s="85"/>
      <c r="P161" s="212">
        <f>O161*H161</f>
        <v>0</v>
      </c>
      <c r="Q161" s="212">
        <v>0</v>
      </c>
      <c r="R161" s="212">
        <f>Q161*H161</f>
        <v>0</v>
      </c>
      <c r="S161" s="212">
        <v>0</v>
      </c>
      <c r="T161" s="213">
        <f>S161*H161</f>
        <v>0</v>
      </c>
      <c r="U161" s="39"/>
      <c r="V161" s="39"/>
      <c r="W161" s="39"/>
      <c r="X161" s="39"/>
      <c r="Y161" s="39"/>
      <c r="Z161" s="39"/>
      <c r="AA161" s="39"/>
      <c r="AB161" s="39"/>
      <c r="AC161" s="39"/>
      <c r="AD161" s="39"/>
      <c r="AE161" s="39"/>
      <c r="AR161" s="214" t="s">
        <v>124</v>
      </c>
      <c r="AT161" s="214" t="s">
        <v>119</v>
      </c>
      <c r="AU161" s="214" t="s">
        <v>81</v>
      </c>
      <c r="AY161" s="18" t="s">
        <v>118</v>
      </c>
      <c r="BE161" s="215">
        <f>IF(N161="základní",J161,0)</f>
        <v>0</v>
      </c>
      <c r="BF161" s="215">
        <f>IF(N161="snížená",J161,0)</f>
        <v>0</v>
      </c>
      <c r="BG161" s="215">
        <f>IF(N161="zákl. přenesená",J161,0)</f>
        <v>0</v>
      </c>
      <c r="BH161" s="215">
        <f>IF(N161="sníž. přenesená",J161,0)</f>
        <v>0</v>
      </c>
      <c r="BI161" s="215">
        <f>IF(N161="nulová",J161,0)</f>
        <v>0</v>
      </c>
      <c r="BJ161" s="18" t="s">
        <v>79</v>
      </c>
      <c r="BK161" s="215">
        <f>ROUND(I161*H161,2)</f>
        <v>0</v>
      </c>
      <c r="BL161" s="18" t="s">
        <v>124</v>
      </c>
      <c r="BM161" s="214" t="s">
        <v>289</v>
      </c>
    </row>
    <row r="162" s="2" customFormat="1">
      <c r="A162" s="39"/>
      <c r="B162" s="40"/>
      <c r="C162" s="41"/>
      <c r="D162" s="216" t="s">
        <v>126</v>
      </c>
      <c r="E162" s="41"/>
      <c r="F162" s="217" t="s">
        <v>290</v>
      </c>
      <c r="G162" s="41"/>
      <c r="H162" s="41"/>
      <c r="I162" s="218"/>
      <c r="J162" s="41"/>
      <c r="K162" s="41"/>
      <c r="L162" s="45"/>
      <c r="M162" s="219"/>
      <c r="N162" s="220"/>
      <c r="O162" s="85"/>
      <c r="P162" s="85"/>
      <c r="Q162" s="85"/>
      <c r="R162" s="85"/>
      <c r="S162" s="85"/>
      <c r="T162" s="86"/>
      <c r="U162" s="39"/>
      <c r="V162" s="39"/>
      <c r="W162" s="39"/>
      <c r="X162" s="39"/>
      <c r="Y162" s="39"/>
      <c r="Z162" s="39"/>
      <c r="AA162" s="39"/>
      <c r="AB162" s="39"/>
      <c r="AC162" s="39"/>
      <c r="AD162" s="39"/>
      <c r="AE162" s="39"/>
      <c r="AT162" s="18" t="s">
        <v>126</v>
      </c>
      <c r="AU162" s="18" t="s">
        <v>81</v>
      </c>
    </row>
    <row r="163" s="2" customFormat="1" ht="16.5" customHeight="1">
      <c r="A163" s="39"/>
      <c r="B163" s="40"/>
      <c r="C163" s="221" t="s">
        <v>291</v>
      </c>
      <c r="D163" s="221" t="s">
        <v>128</v>
      </c>
      <c r="E163" s="222" t="s">
        <v>292</v>
      </c>
      <c r="F163" s="223" t="s">
        <v>293</v>
      </c>
      <c r="G163" s="224" t="s">
        <v>294</v>
      </c>
      <c r="H163" s="225">
        <v>10.800000000000001</v>
      </c>
      <c r="I163" s="226"/>
      <c r="J163" s="227">
        <f>ROUND(I163*H163,2)</f>
        <v>0</v>
      </c>
      <c r="K163" s="223" t="s">
        <v>123</v>
      </c>
      <c r="L163" s="228"/>
      <c r="M163" s="229" t="s">
        <v>19</v>
      </c>
      <c r="N163" s="230" t="s">
        <v>42</v>
      </c>
      <c r="O163" s="85"/>
      <c r="P163" s="212">
        <f>O163*H163</f>
        <v>0</v>
      </c>
      <c r="Q163" s="212">
        <v>0.001</v>
      </c>
      <c r="R163" s="212">
        <f>Q163*H163</f>
        <v>0.010800000000000001</v>
      </c>
      <c r="S163" s="212">
        <v>0</v>
      </c>
      <c r="T163" s="213">
        <f>S163*H163</f>
        <v>0</v>
      </c>
      <c r="U163" s="39"/>
      <c r="V163" s="39"/>
      <c r="W163" s="39"/>
      <c r="X163" s="39"/>
      <c r="Y163" s="39"/>
      <c r="Z163" s="39"/>
      <c r="AA163" s="39"/>
      <c r="AB163" s="39"/>
      <c r="AC163" s="39"/>
      <c r="AD163" s="39"/>
      <c r="AE163" s="39"/>
      <c r="AR163" s="214" t="s">
        <v>133</v>
      </c>
      <c r="AT163" s="214" t="s">
        <v>128</v>
      </c>
      <c r="AU163" s="214" t="s">
        <v>81</v>
      </c>
      <c r="AY163" s="18" t="s">
        <v>118</v>
      </c>
      <c r="BE163" s="215">
        <f>IF(N163="základní",J163,0)</f>
        <v>0</v>
      </c>
      <c r="BF163" s="215">
        <f>IF(N163="snížená",J163,0)</f>
        <v>0</v>
      </c>
      <c r="BG163" s="215">
        <f>IF(N163="zákl. přenesená",J163,0)</f>
        <v>0</v>
      </c>
      <c r="BH163" s="215">
        <f>IF(N163="sníž. přenesená",J163,0)</f>
        <v>0</v>
      </c>
      <c r="BI163" s="215">
        <f>IF(N163="nulová",J163,0)</f>
        <v>0</v>
      </c>
      <c r="BJ163" s="18" t="s">
        <v>79</v>
      </c>
      <c r="BK163" s="215">
        <f>ROUND(I163*H163,2)</f>
        <v>0</v>
      </c>
      <c r="BL163" s="18" t="s">
        <v>124</v>
      </c>
      <c r="BM163" s="214" t="s">
        <v>295</v>
      </c>
    </row>
    <row r="164" s="2" customFormat="1" ht="37.8" customHeight="1">
      <c r="A164" s="39"/>
      <c r="B164" s="40"/>
      <c r="C164" s="221" t="s">
        <v>296</v>
      </c>
      <c r="D164" s="221" t="s">
        <v>128</v>
      </c>
      <c r="E164" s="222" t="s">
        <v>297</v>
      </c>
      <c r="F164" s="223" t="s">
        <v>298</v>
      </c>
      <c r="G164" s="224" t="s">
        <v>131</v>
      </c>
      <c r="H164" s="225">
        <v>60</v>
      </c>
      <c r="I164" s="226"/>
      <c r="J164" s="227">
        <f>ROUND(I164*H164,2)</f>
        <v>0</v>
      </c>
      <c r="K164" s="223" t="s">
        <v>132</v>
      </c>
      <c r="L164" s="228"/>
      <c r="M164" s="229" t="s">
        <v>19</v>
      </c>
      <c r="N164" s="230" t="s">
        <v>42</v>
      </c>
      <c r="O164" s="85"/>
      <c r="P164" s="212">
        <f>O164*H164</f>
        <v>0</v>
      </c>
      <c r="Q164" s="212">
        <v>0</v>
      </c>
      <c r="R164" s="212">
        <f>Q164*H164</f>
        <v>0</v>
      </c>
      <c r="S164" s="212">
        <v>0</v>
      </c>
      <c r="T164" s="213">
        <f>S164*H164</f>
        <v>0</v>
      </c>
      <c r="U164" s="39"/>
      <c r="V164" s="39"/>
      <c r="W164" s="39"/>
      <c r="X164" s="39"/>
      <c r="Y164" s="39"/>
      <c r="Z164" s="39"/>
      <c r="AA164" s="39"/>
      <c r="AB164" s="39"/>
      <c r="AC164" s="39"/>
      <c r="AD164" s="39"/>
      <c r="AE164" s="39"/>
      <c r="AR164" s="214" t="s">
        <v>133</v>
      </c>
      <c r="AT164" s="214" t="s">
        <v>128</v>
      </c>
      <c r="AU164" s="214" t="s">
        <v>81</v>
      </c>
      <c r="AY164" s="18" t="s">
        <v>118</v>
      </c>
      <c r="BE164" s="215">
        <f>IF(N164="základní",J164,0)</f>
        <v>0</v>
      </c>
      <c r="BF164" s="215">
        <f>IF(N164="snížená",J164,0)</f>
        <v>0</v>
      </c>
      <c r="BG164" s="215">
        <f>IF(N164="zákl. přenesená",J164,0)</f>
        <v>0</v>
      </c>
      <c r="BH164" s="215">
        <f>IF(N164="sníž. přenesená",J164,0)</f>
        <v>0</v>
      </c>
      <c r="BI164" s="215">
        <f>IF(N164="nulová",J164,0)</f>
        <v>0</v>
      </c>
      <c r="BJ164" s="18" t="s">
        <v>79</v>
      </c>
      <c r="BK164" s="215">
        <f>ROUND(I164*H164,2)</f>
        <v>0</v>
      </c>
      <c r="BL164" s="18" t="s">
        <v>124</v>
      </c>
      <c r="BM164" s="214" t="s">
        <v>299</v>
      </c>
    </row>
    <row r="165" s="2" customFormat="1" ht="21.75" customHeight="1">
      <c r="A165" s="39"/>
      <c r="B165" s="40"/>
      <c r="C165" s="221" t="s">
        <v>300</v>
      </c>
      <c r="D165" s="221" t="s">
        <v>128</v>
      </c>
      <c r="E165" s="222" t="s">
        <v>301</v>
      </c>
      <c r="F165" s="223" t="s">
        <v>302</v>
      </c>
      <c r="G165" s="224" t="s">
        <v>131</v>
      </c>
      <c r="H165" s="225">
        <v>6</v>
      </c>
      <c r="I165" s="226"/>
      <c r="J165" s="227">
        <f>ROUND(I165*H165,2)</f>
        <v>0</v>
      </c>
      <c r="K165" s="223" t="s">
        <v>132</v>
      </c>
      <c r="L165" s="228"/>
      <c r="M165" s="229" t="s">
        <v>19</v>
      </c>
      <c r="N165" s="230" t="s">
        <v>42</v>
      </c>
      <c r="O165" s="85"/>
      <c r="P165" s="212">
        <f>O165*H165</f>
        <v>0</v>
      </c>
      <c r="Q165" s="212">
        <v>0</v>
      </c>
      <c r="R165" s="212">
        <f>Q165*H165</f>
        <v>0</v>
      </c>
      <c r="S165" s="212">
        <v>0</v>
      </c>
      <c r="T165" s="213">
        <f>S165*H165</f>
        <v>0</v>
      </c>
      <c r="U165" s="39"/>
      <c r="V165" s="39"/>
      <c r="W165" s="39"/>
      <c r="X165" s="39"/>
      <c r="Y165" s="39"/>
      <c r="Z165" s="39"/>
      <c r="AA165" s="39"/>
      <c r="AB165" s="39"/>
      <c r="AC165" s="39"/>
      <c r="AD165" s="39"/>
      <c r="AE165" s="39"/>
      <c r="AR165" s="214" t="s">
        <v>133</v>
      </c>
      <c r="AT165" s="214" t="s">
        <v>128</v>
      </c>
      <c r="AU165" s="214" t="s">
        <v>81</v>
      </c>
      <c r="AY165" s="18" t="s">
        <v>118</v>
      </c>
      <c r="BE165" s="215">
        <f>IF(N165="základní",J165,0)</f>
        <v>0</v>
      </c>
      <c r="BF165" s="215">
        <f>IF(N165="snížená",J165,0)</f>
        <v>0</v>
      </c>
      <c r="BG165" s="215">
        <f>IF(N165="zákl. přenesená",J165,0)</f>
        <v>0</v>
      </c>
      <c r="BH165" s="215">
        <f>IF(N165="sníž. přenesená",J165,0)</f>
        <v>0</v>
      </c>
      <c r="BI165" s="215">
        <f>IF(N165="nulová",J165,0)</f>
        <v>0</v>
      </c>
      <c r="BJ165" s="18" t="s">
        <v>79</v>
      </c>
      <c r="BK165" s="215">
        <f>ROUND(I165*H165,2)</f>
        <v>0</v>
      </c>
      <c r="BL165" s="18" t="s">
        <v>124</v>
      </c>
      <c r="BM165" s="214" t="s">
        <v>303</v>
      </c>
    </row>
    <row r="166" s="2" customFormat="1" ht="16.5" customHeight="1">
      <c r="A166" s="39"/>
      <c r="B166" s="40"/>
      <c r="C166" s="203" t="s">
        <v>304</v>
      </c>
      <c r="D166" s="203" t="s">
        <v>119</v>
      </c>
      <c r="E166" s="204" t="s">
        <v>305</v>
      </c>
      <c r="F166" s="205" t="s">
        <v>306</v>
      </c>
      <c r="G166" s="206" t="s">
        <v>122</v>
      </c>
      <c r="H166" s="207">
        <v>4</v>
      </c>
      <c r="I166" s="208"/>
      <c r="J166" s="209">
        <f>ROUND(I166*H166,2)</f>
        <v>0</v>
      </c>
      <c r="K166" s="205" t="s">
        <v>123</v>
      </c>
      <c r="L166" s="45"/>
      <c r="M166" s="210" t="s">
        <v>19</v>
      </c>
      <c r="N166" s="211" t="s">
        <v>42</v>
      </c>
      <c r="O166" s="85"/>
      <c r="P166" s="212">
        <f>O166*H166</f>
        <v>0</v>
      </c>
      <c r="Q166" s="212">
        <v>0</v>
      </c>
      <c r="R166" s="212">
        <f>Q166*H166</f>
        <v>0</v>
      </c>
      <c r="S166" s="212">
        <v>0</v>
      </c>
      <c r="T166" s="213">
        <f>S166*H166</f>
        <v>0</v>
      </c>
      <c r="U166" s="39"/>
      <c r="V166" s="39"/>
      <c r="W166" s="39"/>
      <c r="X166" s="39"/>
      <c r="Y166" s="39"/>
      <c r="Z166" s="39"/>
      <c r="AA166" s="39"/>
      <c r="AB166" s="39"/>
      <c r="AC166" s="39"/>
      <c r="AD166" s="39"/>
      <c r="AE166" s="39"/>
      <c r="AR166" s="214" t="s">
        <v>124</v>
      </c>
      <c r="AT166" s="214" t="s">
        <v>119</v>
      </c>
      <c r="AU166" s="214" t="s">
        <v>81</v>
      </c>
      <c r="AY166" s="18" t="s">
        <v>118</v>
      </c>
      <c r="BE166" s="215">
        <f>IF(N166="základní",J166,0)</f>
        <v>0</v>
      </c>
      <c r="BF166" s="215">
        <f>IF(N166="snížená",J166,0)</f>
        <v>0</v>
      </c>
      <c r="BG166" s="215">
        <f>IF(N166="zákl. přenesená",J166,0)</f>
        <v>0</v>
      </c>
      <c r="BH166" s="215">
        <f>IF(N166="sníž. přenesená",J166,0)</f>
        <v>0</v>
      </c>
      <c r="BI166" s="215">
        <f>IF(N166="nulová",J166,0)</f>
        <v>0</v>
      </c>
      <c r="BJ166" s="18" t="s">
        <v>79</v>
      </c>
      <c r="BK166" s="215">
        <f>ROUND(I166*H166,2)</f>
        <v>0</v>
      </c>
      <c r="BL166" s="18" t="s">
        <v>124</v>
      </c>
      <c r="BM166" s="214" t="s">
        <v>307</v>
      </c>
    </row>
    <row r="167" s="2" customFormat="1">
      <c r="A167" s="39"/>
      <c r="B167" s="40"/>
      <c r="C167" s="41"/>
      <c r="D167" s="216" t="s">
        <v>126</v>
      </c>
      <c r="E167" s="41"/>
      <c r="F167" s="217" t="s">
        <v>308</v>
      </c>
      <c r="G167" s="41"/>
      <c r="H167" s="41"/>
      <c r="I167" s="218"/>
      <c r="J167" s="41"/>
      <c r="K167" s="41"/>
      <c r="L167" s="45"/>
      <c r="M167" s="219"/>
      <c r="N167" s="220"/>
      <c r="O167" s="85"/>
      <c r="P167" s="85"/>
      <c r="Q167" s="85"/>
      <c r="R167" s="85"/>
      <c r="S167" s="85"/>
      <c r="T167" s="86"/>
      <c r="U167" s="39"/>
      <c r="V167" s="39"/>
      <c r="W167" s="39"/>
      <c r="X167" s="39"/>
      <c r="Y167" s="39"/>
      <c r="Z167" s="39"/>
      <c r="AA167" s="39"/>
      <c r="AB167" s="39"/>
      <c r="AC167" s="39"/>
      <c r="AD167" s="39"/>
      <c r="AE167" s="39"/>
      <c r="AT167" s="18" t="s">
        <v>126</v>
      </c>
      <c r="AU167" s="18" t="s">
        <v>81</v>
      </c>
    </row>
    <row r="168" s="2" customFormat="1" ht="16.5" customHeight="1">
      <c r="A168" s="39"/>
      <c r="B168" s="40"/>
      <c r="C168" s="221" t="s">
        <v>309</v>
      </c>
      <c r="D168" s="221" t="s">
        <v>128</v>
      </c>
      <c r="E168" s="222" t="s">
        <v>310</v>
      </c>
      <c r="F168" s="223" t="s">
        <v>311</v>
      </c>
      <c r="G168" s="224" t="s">
        <v>122</v>
      </c>
      <c r="H168" s="225">
        <v>4</v>
      </c>
      <c r="I168" s="226"/>
      <c r="J168" s="227">
        <f>ROUND(I168*H168,2)</f>
        <v>0</v>
      </c>
      <c r="K168" s="223" t="s">
        <v>123</v>
      </c>
      <c r="L168" s="228"/>
      <c r="M168" s="229" t="s">
        <v>19</v>
      </c>
      <c r="N168" s="230" t="s">
        <v>42</v>
      </c>
      <c r="O168" s="85"/>
      <c r="P168" s="212">
        <f>O168*H168</f>
        <v>0</v>
      </c>
      <c r="Q168" s="212">
        <v>0.00016000000000000001</v>
      </c>
      <c r="R168" s="212">
        <f>Q168*H168</f>
        <v>0.00064000000000000005</v>
      </c>
      <c r="S168" s="212">
        <v>0</v>
      </c>
      <c r="T168" s="213">
        <f>S168*H168</f>
        <v>0</v>
      </c>
      <c r="U168" s="39"/>
      <c r="V168" s="39"/>
      <c r="W168" s="39"/>
      <c r="X168" s="39"/>
      <c r="Y168" s="39"/>
      <c r="Z168" s="39"/>
      <c r="AA168" s="39"/>
      <c r="AB168" s="39"/>
      <c r="AC168" s="39"/>
      <c r="AD168" s="39"/>
      <c r="AE168" s="39"/>
      <c r="AR168" s="214" t="s">
        <v>133</v>
      </c>
      <c r="AT168" s="214" t="s">
        <v>128</v>
      </c>
      <c r="AU168" s="214" t="s">
        <v>81</v>
      </c>
      <c r="AY168" s="18" t="s">
        <v>118</v>
      </c>
      <c r="BE168" s="215">
        <f>IF(N168="základní",J168,0)</f>
        <v>0</v>
      </c>
      <c r="BF168" s="215">
        <f>IF(N168="snížená",J168,0)</f>
        <v>0</v>
      </c>
      <c r="BG168" s="215">
        <f>IF(N168="zákl. přenesená",J168,0)</f>
        <v>0</v>
      </c>
      <c r="BH168" s="215">
        <f>IF(N168="sníž. přenesená",J168,0)</f>
        <v>0</v>
      </c>
      <c r="BI168" s="215">
        <f>IF(N168="nulová",J168,0)</f>
        <v>0</v>
      </c>
      <c r="BJ168" s="18" t="s">
        <v>79</v>
      </c>
      <c r="BK168" s="215">
        <f>ROUND(I168*H168,2)</f>
        <v>0</v>
      </c>
      <c r="BL168" s="18" t="s">
        <v>124</v>
      </c>
      <c r="BM168" s="214" t="s">
        <v>312</v>
      </c>
    </row>
    <row r="169" s="12" customFormat="1" ht="25.92" customHeight="1">
      <c r="A169" s="12"/>
      <c r="B169" s="189"/>
      <c r="C169" s="190"/>
      <c r="D169" s="191" t="s">
        <v>70</v>
      </c>
      <c r="E169" s="192" t="s">
        <v>313</v>
      </c>
      <c r="F169" s="192" t="s">
        <v>314</v>
      </c>
      <c r="G169" s="190"/>
      <c r="H169" s="190"/>
      <c r="I169" s="193"/>
      <c r="J169" s="194">
        <f>BK169</f>
        <v>0</v>
      </c>
      <c r="K169" s="190"/>
      <c r="L169" s="195"/>
      <c r="M169" s="196"/>
      <c r="N169" s="197"/>
      <c r="O169" s="197"/>
      <c r="P169" s="198">
        <f>SUM(P170:P172)</f>
        <v>0</v>
      </c>
      <c r="Q169" s="197"/>
      <c r="R169" s="198">
        <f>SUM(R170:R172)</f>
        <v>0</v>
      </c>
      <c r="S169" s="197"/>
      <c r="T169" s="199">
        <f>SUM(T170:T172)</f>
        <v>0</v>
      </c>
      <c r="U169" s="12"/>
      <c r="V169" s="12"/>
      <c r="W169" s="12"/>
      <c r="X169" s="12"/>
      <c r="Y169" s="12"/>
      <c r="Z169" s="12"/>
      <c r="AA169" s="12"/>
      <c r="AB169" s="12"/>
      <c r="AC169" s="12"/>
      <c r="AD169" s="12"/>
      <c r="AE169" s="12"/>
      <c r="AR169" s="200" t="s">
        <v>81</v>
      </c>
      <c r="AT169" s="201" t="s">
        <v>70</v>
      </c>
      <c r="AU169" s="201" t="s">
        <v>71</v>
      </c>
      <c r="AY169" s="200" t="s">
        <v>118</v>
      </c>
      <c r="BK169" s="202">
        <f>SUM(BK170:BK172)</f>
        <v>0</v>
      </c>
    </row>
    <row r="170" s="2" customFormat="1" ht="16.5" customHeight="1">
      <c r="A170" s="39"/>
      <c r="B170" s="40"/>
      <c r="C170" s="203" t="s">
        <v>315</v>
      </c>
      <c r="D170" s="203" t="s">
        <v>119</v>
      </c>
      <c r="E170" s="204" t="s">
        <v>316</v>
      </c>
      <c r="F170" s="205" t="s">
        <v>317</v>
      </c>
      <c r="G170" s="206" t="s">
        <v>178</v>
      </c>
      <c r="H170" s="207">
        <v>20</v>
      </c>
      <c r="I170" s="208"/>
      <c r="J170" s="209">
        <f>ROUND(I170*H170,2)</f>
        <v>0</v>
      </c>
      <c r="K170" s="205" t="s">
        <v>123</v>
      </c>
      <c r="L170" s="45"/>
      <c r="M170" s="210" t="s">
        <v>19</v>
      </c>
      <c r="N170" s="211" t="s">
        <v>42</v>
      </c>
      <c r="O170" s="85"/>
      <c r="P170" s="212">
        <f>O170*H170</f>
        <v>0</v>
      </c>
      <c r="Q170" s="212">
        <v>0</v>
      </c>
      <c r="R170" s="212">
        <f>Q170*H170</f>
        <v>0</v>
      </c>
      <c r="S170" s="212">
        <v>0</v>
      </c>
      <c r="T170" s="213">
        <f>S170*H170</f>
        <v>0</v>
      </c>
      <c r="U170" s="39"/>
      <c r="V170" s="39"/>
      <c r="W170" s="39"/>
      <c r="X170" s="39"/>
      <c r="Y170" s="39"/>
      <c r="Z170" s="39"/>
      <c r="AA170" s="39"/>
      <c r="AB170" s="39"/>
      <c r="AC170" s="39"/>
      <c r="AD170" s="39"/>
      <c r="AE170" s="39"/>
      <c r="AR170" s="214" t="s">
        <v>124</v>
      </c>
      <c r="AT170" s="214" t="s">
        <v>119</v>
      </c>
      <c r="AU170" s="214" t="s">
        <v>79</v>
      </c>
      <c r="AY170" s="18" t="s">
        <v>118</v>
      </c>
      <c r="BE170" s="215">
        <f>IF(N170="základní",J170,0)</f>
        <v>0</v>
      </c>
      <c r="BF170" s="215">
        <f>IF(N170="snížená",J170,0)</f>
        <v>0</v>
      </c>
      <c r="BG170" s="215">
        <f>IF(N170="zákl. přenesená",J170,0)</f>
        <v>0</v>
      </c>
      <c r="BH170" s="215">
        <f>IF(N170="sníž. přenesená",J170,0)</f>
        <v>0</v>
      </c>
      <c r="BI170" s="215">
        <f>IF(N170="nulová",J170,0)</f>
        <v>0</v>
      </c>
      <c r="BJ170" s="18" t="s">
        <v>79</v>
      </c>
      <c r="BK170" s="215">
        <f>ROUND(I170*H170,2)</f>
        <v>0</v>
      </c>
      <c r="BL170" s="18" t="s">
        <v>124</v>
      </c>
      <c r="BM170" s="214" t="s">
        <v>318</v>
      </c>
    </row>
    <row r="171" s="2" customFormat="1">
      <c r="A171" s="39"/>
      <c r="B171" s="40"/>
      <c r="C171" s="41"/>
      <c r="D171" s="216" t="s">
        <v>126</v>
      </c>
      <c r="E171" s="41"/>
      <c r="F171" s="217" t="s">
        <v>319</v>
      </c>
      <c r="G171" s="41"/>
      <c r="H171" s="41"/>
      <c r="I171" s="218"/>
      <c r="J171" s="41"/>
      <c r="K171" s="41"/>
      <c r="L171" s="45"/>
      <c r="M171" s="219"/>
      <c r="N171" s="220"/>
      <c r="O171" s="85"/>
      <c r="P171" s="85"/>
      <c r="Q171" s="85"/>
      <c r="R171" s="85"/>
      <c r="S171" s="85"/>
      <c r="T171" s="86"/>
      <c r="U171" s="39"/>
      <c r="V171" s="39"/>
      <c r="W171" s="39"/>
      <c r="X171" s="39"/>
      <c r="Y171" s="39"/>
      <c r="Z171" s="39"/>
      <c r="AA171" s="39"/>
      <c r="AB171" s="39"/>
      <c r="AC171" s="39"/>
      <c r="AD171" s="39"/>
      <c r="AE171" s="39"/>
      <c r="AT171" s="18" t="s">
        <v>126</v>
      </c>
      <c r="AU171" s="18" t="s">
        <v>79</v>
      </c>
    </row>
    <row r="172" s="2" customFormat="1" ht="21.75" customHeight="1">
      <c r="A172" s="39"/>
      <c r="B172" s="40"/>
      <c r="C172" s="221" t="s">
        <v>320</v>
      </c>
      <c r="D172" s="221" t="s">
        <v>128</v>
      </c>
      <c r="E172" s="222" t="s">
        <v>301</v>
      </c>
      <c r="F172" s="223" t="s">
        <v>302</v>
      </c>
      <c r="G172" s="224" t="s">
        <v>131</v>
      </c>
      <c r="H172" s="225">
        <v>20</v>
      </c>
      <c r="I172" s="226"/>
      <c r="J172" s="227">
        <f>ROUND(I172*H172,2)</f>
        <v>0</v>
      </c>
      <c r="K172" s="223" t="s">
        <v>132</v>
      </c>
      <c r="L172" s="228"/>
      <c r="M172" s="229" t="s">
        <v>19</v>
      </c>
      <c r="N172" s="230" t="s">
        <v>42</v>
      </c>
      <c r="O172" s="85"/>
      <c r="P172" s="212">
        <f>O172*H172</f>
        <v>0</v>
      </c>
      <c r="Q172" s="212">
        <v>0</v>
      </c>
      <c r="R172" s="212">
        <f>Q172*H172</f>
        <v>0</v>
      </c>
      <c r="S172" s="212">
        <v>0</v>
      </c>
      <c r="T172" s="213">
        <f>S172*H172</f>
        <v>0</v>
      </c>
      <c r="U172" s="39"/>
      <c r="V172" s="39"/>
      <c r="W172" s="39"/>
      <c r="X172" s="39"/>
      <c r="Y172" s="39"/>
      <c r="Z172" s="39"/>
      <c r="AA172" s="39"/>
      <c r="AB172" s="39"/>
      <c r="AC172" s="39"/>
      <c r="AD172" s="39"/>
      <c r="AE172" s="39"/>
      <c r="AR172" s="214" t="s">
        <v>133</v>
      </c>
      <c r="AT172" s="214" t="s">
        <v>128</v>
      </c>
      <c r="AU172" s="214" t="s">
        <v>79</v>
      </c>
      <c r="AY172" s="18" t="s">
        <v>118</v>
      </c>
      <c r="BE172" s="215">
        <f>IF(N172="základní",J172,0)</f>
        <v>0</v>
      </c>
      <c r="BF172" s="215">
        <f>IF(N172="snížená",J172,0)</f>
        <v>0</v>
      </c>
      <c r="BG172" s="215">
        <f>IF(N172="zákl. přenesená",J172,0)</f>
        <v>0</v>
      </c>
      <c r="BH172" s="215">
        <f>IF(N172="sníž. přenesená",J172,0)</f>
        <v>0</v>
      </c>
      <c r="BI172" s="215">
        <f>IF(N172="nulová",J172,0)</f>
        <v>0</v>
      </c>
      <c r="BJ172" s="18" t="s">
        <v>79</v>
      </c>
      <c r="BK172" s="215">
        <f>ROUND(I172*H172,2)</f>
        <v>0</v>
      </c>
      <c r="BL172" s="18" t="s">
        <v>124</v>
      </c>
      <c r="BM172" s="214" t="s">
        <v>321</v>
      </c>
    </row>
    <row r="173" s="12" customFormat="1" ht="25.92" customHeight="1">
      <c r="A173" s="12"/>
      <c r="B173" s="189"/>
      <c r="C173" s="190"/>
      <c r="D173" s="191" t="s">
        <v>70</v>
      </c>
      <c r="E173" s="192" t="s">
        <v>70</v>
      </c>
      <c r="F173" s="192" t="s">
        <v>322</v>
      </c>
      <c r="G173" s="190"/>
      <c r="H173" s="190"/>
      <c r="I173" s="193"/>
      <c r="J173" s="194">
        <f>BK173</f>
        <v>0</v>
      </c>
      <c r="K173" s="190"/>
      <c r="L173" s="195"/>
      <c r="M173" s="196"/>
      <c r="N173" s="197"/>
      <c r="O173" s="197"/>
      <c r="P173" s="198">
        <f>SUM(P174:P175)</f>
        <v>0</v>
      </c>
      <c r="Q173" s="197"/>
      <c r="R173" s="198">
        <f>SUM(R174:R175)</f>
        <v>0</v>
      </c>
      <c r="S173" s="197"/>
      <c r="T173" s="199">
        <f>SUM(T174:T175)</f>
        <v>0</v>
      </c>
      <c r="U173" s="12"/>
      <c r="V173" s="12"/>
      <c r="W173" s="12"/>
      <c r="X173" s="12"/>
      <c r="Y173" s="12"/>
      <c r="Z173" s="12"/>
      <c r="AA173" s="12"/>
      <c r="AB173" s="12"/>
      <c r="AC173" s="12"/>
      <c r="AD173" s="12"/>
      <c r="AE173" s="12"/>
      <c r="AR173" s="200" t="s">
        <v>81</v>
      </c>
      <c r="AT173" s="201" t="s">
        <v>70</v>
      </c>
      <c r="AU173" s="201" t="s">
        <v>71</v>
      </c>
      <c r="AY173" s="200" t="s">
        <v>118</v>
      </c>
      <c r="BK173" s="202">
        <f>SUM(BK174:BK175)</f>
        <v>0</v>
      </c>
    </row>
    <row r="174" s="2" customFormat="1" ht="24.15" customHeight="1">
      <c r="A174" s="39"/>
      <c r="B174" s="40"/>
      <c r="C174" s="203" t="s">
        <v>323</v>
      </c>
      <c r="D174" s="203" t="s">
        <v>119</v>
      </c>
      <c r="E174" s="204" t="s">
        <v>324</v>
      </c>
      <c r="F174" s="205" t="s">
        <v>325</v>
      </c>
      <c r="G174" s="206" t="s">
        <v>326</v>
      </c>
      <c r="H174" s="207">
        <v>0.14999999999999999</v>
      </c>
      <c r="I174" s="208"/>
      <c r="J174" s="209">
        <f>ROUND(I174*H174,2)</f>
        <v>0</v>
      </c>
      <c r="K174" s="205" t="s">
        <v>123</v>
      </c>
      <c r="L174" s="45"/>
      <c r="M174" s="210" t="s">
        <v>19</v>
      </c>
      <c r="N174" s="211" t="s">
        <v>42</v>
      </c>
      <c r="O174" s="85"/>
      <c r="P174" s="212">
        <f>O174*H174</f>
        <v>0</v>
      </c>
      <c r="Q174" s="212">
        <v>0</v>
      </c>
      <c r="R174" s="212">
        <f>Q174*H174</f>
        <v>0</v>
      </c>
      <c r="S174" s="212">
        <v>0</v>
      </c>
      <c r="T174" s="213">
        <f>S174*H174</f>
        <v>0</v>
      </c>
      <c r="U174" s="39"/>
      <c r="V174" s="39"/>
      <c r="W174" s="39"/>
      <c r="X174" s="39"/>
      <c r="Y174" s="39"/>
      <c r="Z174" s="39"/>
      <c r="AA174" s="39"/>
      <c r="AB174" s="39"/>
      <c r="AC174" s="39"/>
      <c r="AD174" s="39"/>
      <c r="AE174" s="39"/>
      <c r="AR174" s="214" t="s">
        <v>124</v>
      </c>
      <c r="AT174" s="214" t="s">
        <v>119</v>
      </c>
      <c r="AU174" s="214" t="s">
        <v>79</v>
      </c>
      <c r="AY174" s="18" t="s">
        <v>118</v>
      </c>
      <c r="BE174" s="215">
        <f>IF(N174="základní",J174,0)</f>
        <v>0</v>
      </c>
      <c r="BF174" s="215">
        <f>IF(N174="snížená",J174,0)</f>
        <v>0</v>
      </c>
      <c r="BG174" s="215">
        <f>IF(N174="zákl. přenesená",J174,0)</f>
        <v>0</v>
      </c>
      <c r="BH174" s="215">
        <f>IF(N174="sníž. přenesená",J174,0)</f>
        <v>0</v>
      </c>
      <c r="BI174" s="215">
        <f>IF(N174="nulová",J174,0)</f>
        <v>0</v>
      </c>
      <c r="BJ174" s="18" t="s">
        <v>79</v>
      </c>
      <c r="BK174" s="215">
        <f>ROUND(I174*H174,2)</f>
        <v>0</v>
      </c>
      <c r="BL174" s="18" t="s">
        <v>124</v>
      </c>
      <c r="BM174" s="214" t="s">
        <v>327</v>
      </c>
    </row>
    <row r="175" s="2" customFormat="1">
      <c r="A175" s="39"/>
      <c r="B175" s="40"/>
      <c r="C175" s="41"/>
      <c r="D175" s="216" t="s">
        <v>126</v>
      </c>
      <c r="E175" s="41"/>
      <c r="F175" s="217" t="s">
        <v>328</v>
      </c>
      <c r="G175" s="41"/>
      <c r="H175" s="41"/>
      <c r="I175" s="218"/>
      <c r="J175" s="41"/>
      <c r="K175" s="41"/>
      <c r="L175" s="45"/>
      <c r="M175" s="219"/>
      <c r="N175" s="220"/>
      <c r="O175" s="85"/>
      <c r="P175" s="85"/>
      <c r="Q175" s="85"/>
      <c r="R175" s="85"/>
      <c r="S175" s="85"/>
      <c r="T175" s="86"/>
      <c r="U175" s="39"/>
      <c r="V175" s="39"/>
      <c r="W175" s="39"/>
      <c r="X175" s="39"/>
      <c r="Y175" s="39"/>
      <c r="Z175" s="39"/>
      <c r="AA175" s="39"/>
      <c r="AB175" s="39"/>
      <c r="AC175" s="39"/>
      <c r="AD175" s="39"/>
      <c r="AE175" s="39"/>
      <c r="AT175" s="18" t="s">
        <v>126</v>
      </c>
      <c r="AU175" s="18" t="s">
        <v>79</v>
      </c>
    </row>
    <row r="176" s="12" customFormat="1" ht="25.92" customHeight="1">
      <c r="A176" s="12"/>
      <c r="B176" s="189"/>
      <c r="C176" s="190"/>
      <c r="D176" s="191" t="s">
        <v>70</v>
      </c>
      <c r="E176" s="192" t="s">
        <v>329</v>
      </c>
      <c r="F176" s="192" t="s">
        <v>330</v>
      </c>
      <c r="G176" s="190"/>
      <c r="H176" s="190"/>
      <c r="I176" s="193"/>
      <c r="J176" s="194">
        <f>BK176</f>
        <v>0</v>
      </c>
      <c r="K176" s="190"/>
      <c r="L176" s="195"/>
      <c r="M176" s="196"/>
      <c r="N176" s="197"/>
      <c r="O176" s="197"/>
      <c r="P176" s="198">
        <f>SUM(P177:P178)</f>
        <v>0</v>
      </c>
      <c r="Q176" s="197"/>
      <c r="R176" s="198">
        <f>SUM(R177:R178)</f>
        <v>0</v>
      </c>
      <c r="S176" s="197"/>
      <c r="T176" s="199">
        <f>SUM(T177:T178)</f>
        <v>0</v>
      </c>
      <c r="U176" s="12"/>
      <c r="V176" s="12"/>
      <c r="W176" s="12"/>
      <c r="X176" s="12"/>
      <c r="Y176" s="12"/>
      <c r="Z176" s="12"/>
      <c r="AA176" s="12"/>
      <c r="AB176" s="12"/>
      <c r="AC176" s="12"/>
      <c r="AD176" s="12"/>
      <c r="AE176" s="12"/>
      <c r="AR176" s="200" t="s">
        <v>81</v>
      </c>
      <c r="AT176" s="201" t="s">
        <v>70</v>
      </c>
      <c r="AU176" s="201" t="s">
        <v>71</v>
      </c>
      <c r="AY176" s="200" t="s">
        <v>118</v>
      </c>
      <c r="BK176" s="202">
        <f>SUM(BK177:BK178)</f>
        <v>0</v>
      </c>
    </row>
    <row r="177" s="2" customFormat="1" ht="24.15" customHeight="1">
      <c r="A177" s="39"/>
      <c r="B177" s="40"/>
      <c r="C177" s="203" t="s">
        <v>331</v>
      </c>
      <c r="D177" s="203" t="s">
        <v>119</v>
      </c>
      <c r="E177" s="204" t="s">
        <v>332</v>
      </c>
      <c r="F177" s="205" t="s">
        <v>333</v>
      </c>
      <c r="G177" s="206" t="s">
        <v>122</v>
      </c>
      <c r="H177" s="207">
        <v>1</v>
      </c>
      <c r="I177" s="208"/>
      <c r="J177" s="209">
        <f>ROUND(I177*H177,2)</f>
        <v>0</v>
      </c>
      <c r="K177" s="205" t="s">
        <v>123</v>
      </c>
      <c r="L177" s="45"/>
      <c r="M177" s="210" t="s">
        <v>19</v>
      </c>
      <c r="N177" s="211" t="s">
        <v>42</v>
      </c>
      <c r="O177" s="85"/>
      <c r="P177" s="212">
        <f>O177*H177</f>
        <v>0</v>
      </c>
      <c r="Q177" s="212">
        <v>0</v>
      </c>
      <c r="R177" s="212">
        <f>Q177*H177</f>
        <v>0</v>
      </c>
      <c r="S177" s="212">
        <v>0</v>
      </c>
      <c r="T177" s="213">
        <f>S177*H177</f>
        <v>0</v>
      </c>
      <c r="U177" s="39"/>
      <c r="V177" s="39"/>
      <c r="W177" s="39"/>
      <c r="X177" s="39"/>
      <c r="Y177" s="39"/>
      <c r="Z177" s="39"/>
      <c r="AA177" s="39"/>
      <c r="AB177" s="39"/>
      <c r="AC177" s="39"/>
      <c r="AD177" s="39"/>
      <c r="AE177" s="39"/>
      <c r="AR177" s="214" t="s">
        <v>124</v>
      </c>
      <c r="AT177" s="214" t="s">
        <v>119</v>
      </c>
      <c r="AU177" s="214" t="s">
        <v>79</v>
      </c>
      <c r="AY177" s="18" t="s">
        <v>118</v>
      </c>
      <c r="BE177" s="215">
        <f>IF(N177="základní",J177,0)</f>
        <v>0</v>
      </c>
      <c r="BF177" s="215">
        <f>IF(N177="snížená",J177,0)</f>
        <v>0</v>
      </c>
      <c r="BG177" s="215">
        <f>IF(N177="zákl. přenesená",J177,0)</f>
        <v>0</v>
      </c>
      <c r="BH177" s="215">
        <f>IF(N177="sníž. přenesená",J177,0)</f>
        <v>0</v>
      </c>
      <c r="BI177" s="215">
        <f>IF(N177="nulová",J177,0)</f>
        <v>0</v>
      </c>
      <c r="BJ177" s="18" t="s">
        <v>79</v>
      </c>
      <c r="BK177" s="215">
        <f>ROUND(I177*H177,2)</f>
        <v>0</v>
      </c>
      <c r="BL177" s="18" t="s">
        <v>124</v>
      </c>
      <c r="BM177" s="214" t="s">
        <v>334</v>
      </c>
    </row>
    <row r="178" s="2" customFormat="1">
      <c r="A178" s="39"/>
      <c r="B178" s="40"/>
      <c r="C178" s="41"/>
      <c r="D178" s="216" t="s">
        <v>126</v>
      </c>
      <c r="E178" s="41"/>
      <c r="F178" s="217" t="s">
        <v>335</v>
      </c>
      <c r="G178" s="41"/>
      <c r="H178" s="41"/>
      <c r="I178" s="218"/>
      <c r="J178" s="41"/>
      <c r="K178" s="41"/>
      <c r="L178" s="45"/>
      <c r="M178" s="256"/>
      <c r="N178" s="257"/>
      <c r="O178" s="258"/>
      <c r="P178" s="258"/>
      <c r="Q178" s="258"/>
      <c r="R178" s="258"/>
      <c r="S178" s="258"/>
      <c r="T178" s="259"/>
      <c r="U178" s="39"/>
      <c r="V178" s="39"/>
      <c r="W178" s="39"/>
      <c r="X178" s="39"/>
      <c r="Y178" s="39"/>
      <c r="Z178" s="39"/>
      <c r="AA178" s="39"/>
      <c r="AB178" s="39"/>
      <c r="AC178" s="39"/>
      <c r="AD178" s="39"/>
      <c r="AE178" s="39"/>
      <c r="AT178" s="18" t="s">
        <v>126</v>
      </c>
      <c r="AU178" s="18" t="s">
        <v>79</v>
      </c>
    </row>
    <row r="179" s="2" customFormat="1" ht="6.96" customHeight="1">
      <c r="A179" s="39"/>
      <c r="B179" s="60"/>
      <c r="C179" s="61"/>
      <c r="D179" s="61"/>
      <c r="E179" s="61"/>
      <c r="F179" s="61"/>
      <c r="G179" s="61"/>
      <c r="H179" s="61"/>
      <c r="I179" s="61"/>
      <c r="J179" s="61"/>
      <c r="K179" s="61"/>
      <c r="L179" s="45"/>
      <c r="M179" s="39"/>
      <c r="O179" s="39"/>
      <c r="P179" s="39"/>
      <c r="Q179" s="39"/>
      <c r="R179" s="39"/>
      <c r="S179" s="39"/>
      <c r="T179" s="39"/>
      <c r="U179" s="39"/>
      <c r="V179" s="39"/>
      <c r="W179" s="39"/>
      <c r="X179" s="39"/>
      <c r="Y179" s="39"/>
      <c r="Z179" s="39"/>
      <c r="AA179" s="39"/>
      <c r="AB179" s="39"/>
      <c r="AC179" s="39"/>
      <c r="AD179" s="39"/>
      <c r="AE179" s="39"/>
    </row>
  </sheetData>
  <sheetProtection sheet="1" autoFilter="0" formatColumns="0" formatRows="0" objects="1" scenarios="1" spinCount="100000" saltValue="4UgSrNAdBA8l8zw+yoOLswVs9Nn3hRyAsUBIENPPQORzVv9hXgXUUKlf9EmjuQNjh6Tk9YCqNwyKvYG3FagJbw==" hashValue="GlQEfFcsSLOrG9C2/tk8eV710iny6jTo6gKMXmS/5zl2QxviafpmJ11sSIJOVsQmt4LtFsDENx2xv1CAJrQxKQ==" algorithmName="SHA-512" password="C727"/>
  <autoFilter ref="C89:K178"/>
  <mergeCells count="9">
    <mergeCell ref="E7:H7"/>
    <mergeCell ref="E9:H9"/>
    <mergeCell ref="E18:H18"/>
    <mergeCell ref="E27:H27"/>
    <mergeCell ref="E48:H48"/>
    <mergeCell ref="E50:H50"/>
    <mergeCell ref="E80:H80"/>
    <mergeCell ref="E82:H82"/>
    <mergeCell ref="L2:V2"/>
  </mergeCells>
  <hyperlinks>
    <hyperlink ref="F93" r:id="rId1" display="https://podminky.urs.cz/item/CS_URS_2024_02/741440031"/>
    <hyperlink ref="F96" r:id="rId2" display="https://podminky.urs.cz/item/CS_URS_2024_02/741420022"/>
    <hyperlink ref="F99" r:id="rId3" display="https://podminky.urs.cz/item/CS_URS_2024_02/741420101"/>
    <hyperlink ref="F102" r:id="rId4" display="https://podminky.urs.cz/item/CS_URS_2024_02/741420021"/>
    <hyperlink ref="F105" r:id="rId5" display="https://podminky.urs.cz/item/CS_URS_2024_02/741420083"/>
    <hyperlink ref="F110" r:id="rId6" display="https://podminky.urs.cz/item/CS_URS_2024_02/741420002"/>
    <hyperlink ref="F126" r:id="rId7" display="https://podminky.urs.cz/item/CS_URS_2024_02/741420103"/>
    <hyperlink ref="F128" r:id="rId8" display="https://podminky.urs.cz/item/CS_URS_2024_02/741420121"/>
    <hyperlink ref="F130" r:id="rId9" display="https://podminky.urs.cz/item/CS_URS_2024_02/741430011"/>
    <hyperlink ref="F132" r:id="rId10" display="https://podminky.urs.cz/item/CS_URS_2024_02/741410063"/>
    <hyperlink ref="F134" r:id="rId11" display="https://podminky.urs.cz/item/CS_URS_2024_02/741420054"/>
    <hyperlink ref="F139" r:id="rId12" display="https://podminky.urs.cz/item/CS_URS_2024_02/741420103"/>
    <hyperlink ref="F141" r:id="rId13" display="https://podminky.urs.cz/item/CS_URS_2024_02/741420121"/>
    <hyperlink ref="F143" r:id="rId14" display="https://podminky.urs.cz/item/CS_URS_2024_02/741430011"/>
    <hyperlink ref="F145" r:id="rId15" display="https://podminky.urs.cz/item/CS_URS_2024_02/741410063"/>
    <hyperlink ref="F147" r:id="rId16" display="https://podminky.urs.cz/item/CS_URS_2024_02/741420054"/>
    <hyperlink ref="F152" r:id="rId17" display="https://podminky.urs.cz/item/CS_URS_2024_02/741910512"/>
    <hyperlink ref="F156" r:id="rId18" display="https://podminky.urs.cz/item/CS_URS_2024_02/741130041"/>
    <hyperlink ref="F162" r:id="rId19" display="https://podminky.urs.cz/item/CS_URS_2024_02/741410003"/>
    <hyperlink ref="F167" r:id="rId20" display="https://podminky.urs.cz/item/CS_URS_2024_02/741420023"/>
    <hyperlink ref="F171" r:id="rId21" display="https://podminky.urs.cz/item/CS_URS_2024_02/741420001"/>
    <hyperlink ref="F175" r:id="rId22" display="https://podminky.urs.cz/item/CS_URS_2024_02/998741112"/>
    <hyperlink ref="F178" r:id="rId23" display="https://podminky.urs.cz/item/CS_URS_2024_02/741810002"/>
  </hyperlinks>
  <pageMargins left="0.39375" right="0.39375" top="0.39375" bottom="0.39375" header="0" footer="0"/>
  <pageSetup paperSize="9" orientation="landscape" blackAndWhite="1" fitToHeight="100"/>
  <headerFooter>
    <oddFooter>&amp;CStrana &amp;P z &amp;N</oddFooter>
  </headerFooter>
  <drawing r:id="rId24"/>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84</v>
      </c>
    </row>
    <row r="3" s="1" customFormat="1" ht="6.96" customHeight="1">
      <c r="B3" s="129"/>
      <c r="C3" s="130"/>
      <c r="D3" s="130"/>
      <c r="E3" s="130"/>
      <c r="F3" s="130"/>
      <c r="G3" s="130"/>
      <c r="H3" s="130"/>
      <c r="I3" s="130"/>
      <c r="J3" s="130"/>
      <c r="K3" s="130"/>
      <c r="L3" s="21"/>
      <c r="AT3" s="18" t="s">
        <v>81</v>
      </c>
    </row>
    <row r="4" s="1" customFormat="1" ht="24.96" customHeight="1">
      <c r="B4" s="21"/>
      <c r="D4" s="131" t="s">
        <v>85</v>
      </c>
      <c r="L4" s="21"/>
      <c r="M4" s="132" t="s">
        <v>10</v>
      </c>
      <c r="AT4" s="18" t="s">
        <v>4</v>
      </c>
    </row>
    <row r="5" s="1" customFormat="1" ht="6.96" customHeight="1">
      <c r="B5" s="21"/>
      <c r="L5" s="21"/>
    </row>
    <row r="6" s="1" customFormat="1" ht="12" customHeight="1">
      <c r="B6" s="21"/>
      <c r="D6" s="133" t="s">
        <v>16</v>
      </c>
      <c r="L6" s="21"/>
    </row>
    <row r="7" s="1" customFormat="1" ht="16.5" customHeight="1">
      <c r="B7" s="21"/>
      <c r="E7" s="134" t="str">
        <f>'Rekapitulace stavby'!K6</f>
        <v>Výměna střešní krytiny Pavlínin Dvůr Fialova 4, 787 01 Šumperk 1 - Bleskosvod</v>
      </c>
      <c r="F7" s="133"/>
      <c r="G7" s="133"/>
      <c r="H7" s="133"/>
      <c r="L7" s="21"/>
    </row>
    <row r="8" s="2" customFormat="1" ht="12" customHeight="1">
      <c r="A8" s="39"/>
      <c r="B8" s="45"/>
      <c r="C8" s="39"/>
      <c r="D8" s="133" t="s">
        <v>86</v>
      </c>
      <c r="E8" s="39"/>
      <c r="F8" s="39"/>
      <c r="G8" s="39"/>
      <c r="H8" s="39"/>
      <c r="I8" s="39"/>
      <c r="J8" s="39"/>
      <c r="K8" s="39"/>
      <c r="L8" s="135"/>
      <c r="S8" s="39"/>
      <c r="T8" s="39"/>
      <c r="U8" s="39"/>
      <c r="V8" s="39"/>
      <c r="W8" s="39"/>
      <c r="X8" s="39"/>
      <c r="Y8" s="39"/>
      <c r="Z8" s="39"/>
      <c r="AA8" s="39"/>
      <c r="AB8" s="39"/>
      <c r="AC8" s="39"/>
      <c r="AD8" s="39"/>
      <c r="AE8" s="39"/>
    </row>
    <row r="9" s="2" customFormat="1" ht="16.5" customHeight="1">
      <c r="A9" s="39"/>
      <c r="B9" s="45"/>
      <c r="C9" s="39"/>
      <c r="D9" s="39"/>
      <c r="E9" s="136" t="s">
        <v>336</v>
      </c>
      <c r="F9" s="39"/>
      <c r="G9" s="39"/>
      <c r="H9" s="39"/>
      <c r="I9" s="39"/>
      <c r="J9" s="39"/>
      <c r="K9" s="39"/>
      <c r="L9" s="135"/>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5"/>
      <c r="S10" s="39"/>
      <c r="T10" s="39"/>
      <c r="U10" s="39"/>
      <c r="V10" s="39"/>
      <c r="W10" s="39"/>
      <c r="X10" s="39"/>
      <c r="Y10" s="39"/>
      <c r="Z10" s="39"/>
      <c r="AA10" s="39"/>
      <c r="AB10" s="39"/>
      <c r="AC10" s="39"/>
      <c r="AD10" s="39"/>
      <c r="AE10" s="39"/>
    </row>
    <row r="11" s="2" customFormat="1" ht="12" customHeight="1">
      <c r="A11" s="39"/>
      <c r="B11" s="45"/>
      <c r="C11" s="39"/>
      <c r="D11" s="133" t="s">
        <v>18</v>
      </c>
      <c r="E11" s="39"/>
      <c r="F11" s="137" t="s">
        <v>19</v>
      </c>
      <c r="G11" s="39"/>
      <c r="H11" s="39"/>
      <c r="I11" s="133" t="s">
        <v>20</v>
      </c>
      <c r="J11" s="137" t="s">
        <v>19</v>
      </c>
      <c r="K11" s="39"/>
      <c r="L11" s="135"/>
      <c r="S11" s="39"/>
      <c r="T11" s="39"/>
      <c r="U11" s="39"/>
      <c r="V11" s="39"/>
      <c r="W11" s="39"/>
      <c r="X11" s="39"/>
      <c r="Y11" s="39"/>
      <c r="Z11" s="39"/>
      <c r="AA11" s="39"/>
      <c r="AB11" s="39"/>
      <c r="AC11" s="39"/>
      <c r="AD11" s="39"/>
      <c r="AE11" s="39"/>
    </row>
    <row r="12" s="2" customFormat="1" ht="12" customHeight="1">
      <c r="A12" s="39"/>
      <c r="B12" s="45"/>
      <c r="C12" s="39"/>
      <c r="D12" s="133" t="s">
        <v>21</v>
      </c>
      <c r="E12" s="39"/>
      <c r="F12" s="137" t="s">
        <v>22</v>
      </c>
      <c r="G12" s="39"/>
      <c r="H12" s="39"/>
      <c r="I12" s="133" t="s">
        <v>23</v>
      </c>
      <c r="J12" s="138" t="str">
        <f>'Rekapitulace stavby'!AN8</f>
        <v>18. 10. 2024</v>
      </c>
      <c r="K12" s="39"/>
      <c r="L12" s="135"/>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5"/>
      <c r="S13" s="39"/>
      <c r="T13" s="39"/>
      <c r="U13" s="39"/>
      <c r="V13" s="39"/>
      <c r="W13" s="39"/>
      <c r="X13" s="39"/>
      <c r="Y13" s="39"/>
      <c r="Z13" s="39"/>
      <c r="AA13" s="39"/>
      <c r="AB13" s="39"/>
      <c r="AC13" s="39"/>
      <c r="AD13" s="39"/>
      <c r="AE13" s="39"/>
    </row>
    <row r="14" s="2" customFormat="1" ht="12" customHeight="1">
      <c r="A14" s="39"/>
      <c r="B14" s="45"/>
      <c r="C14" s="39"/>
      <c r="D14" s="133" t="s">
        <v>25</v>
      </c>
      <c r="E14" s="39"/>
      <c r="F14" s="39"/>
      <c r="G14" s="39"/>
      <c r="H14" s="39"/>
      <c r="I14" s="133" t="s">
        <v>26</v>
      </c>
      <c r="J14" s="137" t="str">
        <f>IF('Rekapitulace stavby'!AN10="","",'Rekapitulace stavby'!AN10)</f>
        <v/>
      </c>
      <c r="K14" s="39"/>
      <c r="L14" s="135"/>
      <c r="S14" s="39"/>
      <c r="T14" s="39"/>
      <c r="U14" s="39"/>
      <c r="V14" s="39"/>
      <c r="W14" s="39"/>
      <c r="X14" s="39"/>
      <c r="Y14" s="39"/>
      <c r="Z14" s="39"/>
      <c r="AA14" s="39"/>
      <c r="AB14" s="39"/>
      <c r="AC14" s="39"/>
      <c r="AD14" s="39"/>
      <c r="AE14" s="39"/>
    </row>
    <row r="15" s="2" customFormat="1" ht="18" customHeight="1">
      <c r="A15" s="39"/>
      <c r="B15" s="45"/>
      <c r="C15" s="39"/>
      <c r="D15" s="39"/>
      <c r="E15" s="137" t="str">
        <f>IF('Rekapitulace stavby'!E11="","",'Rekapitulace stavby'!E11)</f>
        <v xml:space="preserve"> </v>
      </c>
      <c r="F15" s="39"/>
      <c r="G15" s="39"/>
      <c r="H15" s="39"/>
      <c r="I15" s="133" t="s">
        <v>28</v>
      </c>
      <c r="J15" s="137" t="str">
        <f>IF('Rekapitulace stavby'!AN11="","",'Rekapitulace stavby'!AN11)</f>
        <v/>
      </c>
      <c r="K15" s="39"/>
      <c r="L15" s="135"/>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5"/>
      <c r="S16" s="39"/>
      <c r="T16" s="39"/>
      <c r="U16" s="39"/>
      <c r="V16" s="39"/>
      <c r="W16" s="39"/>
      <c r="X16" s="39"/>
      <c r="Y16" s="39"/>
      <c r="Z16" s="39"/>
      <c r="AA16" s="39"/>
      <c r="AB16" s="39"/>
      <c r="AC16" s="39"/>
      <c r="AD16" s="39"/>
      <c r="AE16" s="39"/>
    </row>
    <row r="17" s="2" customFormat="1" ht="12" customHeight="1">
      <c r="A17" s="39"/>
      <c r="B17" s="45"/>
      <c r="C17" s="39"/>
      <c r="D17" s="133" t="s">
        <v>29</v>
      </c>
      <c r="E17" s="39"/>
      <c r="F17" s="39"/>
      <c r="G17" s="39"/>
      <c r="H17" s="39"/>
      <c r="I17" s="133" t="s">
        <v>26</v>
      </c>
      <c r="J17" s="34" t="str">
        <f>'Rekapitulace stavby'!AN13</f>
        <v>Vyplň údaj</v>
      </c>
      <c r="K17" s="39"/>
      <c r="L17" s="135"/>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7"/>
      <c r="G18" s="137"/>
      <c r="H18" s="137"/>
      <c r="I18" s="133" t="s">
        <v>28</v>
      </c>
      <c r="J18" s="34" t="str">
        <f>'Rekapitulace stavby'!AN14</f>
        <v>Vyplň údaj</v>
      </c>
      <c r="K18" s="39"/>
      <c r="L18" s="135"/>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5"/>
      <c r="S19" s="39"/>
      <c r="T19" s="39"/>
      <c r="U19" s="39"/>
      <c r="V19" s="39"/>
      <c r="W19" s="39"/>
      <c r="X19" s="39"/>
      <c r="Y19" s="39"/>
      <c r="Z19" s="39"/>
      <c r="AA19" s="39"/>
      <c r="AB19" s="39"/>
      <c r="AC19" s="39"/>
      <c r="AD19" s="39"/>
      <c r="AE19" s="39"/>
    </row>
    <row r="20" s="2" customFormat="1" ht="12" customHeight="1">
      <c r="A20" s="39"/>
      <c r="B20" s="45"/>
      <c r="C20" s="39"/>
      <c r="D20" s="133" t="s">
        <v>31</v>
      </c>
      <c r="E20" s="39"/>
      <c r="F20" s="39"/>
      <c r="G20" s="39"/>
      <c r="H20" s="39"/>
      <c r="I20" s="133" t="s">
        <v>26</v>
      </c>
      <c r="J20" s="137" t="s">
        <v>19</v>
      </c>
      <c r="K20" s="39"/>
      <c r="L20" s="135"/>
      <c r="S20" s="39"/>
      <c r="T20" s="39"/>
      <c r="U20" s="39"/>
      <c r="V20" s="39"/>
      <c r="W20" s="39"/>
      <c r="X20" s="39"/>
      <c r="Y20" s="39"/>
      <c r="Z20" s="39"/>
      <c r="AA20" s="39"/>
      <c r="AB20" s="39"/>
      <c r="AC20" s="39"/>
      <c r="AD20" s="39"/>
      <c r="AE20" s="39"/>
    </row>
    <row r="21" s="2" customFormat="1" ht="18" customHeight="1">
      <c r="A21" s="39"/>
      <c r="B21" s="45"/>
      <c r="C21" s="39"/>
      <c r="D21" s="39"/>
      <c r="E21" s="137" t="s">
        <v>32</v>
      </c>
      <c r="F21" s="39"/>
      <c r="G21" s="39"/>
      <c r="H21" s="39"/>
      <c r="I21" s="133" t="s">
        <v>28</v>
      </c>
      <c r="J21" s="137" t="s">
        <v>19</v>
      </c>
      <c r="K21" s="39"/>
      <c r="L21" s="135"/>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5"/>
      <c r="S22" s="39"/>
      <c r="T22" s="39"/>
      <c r="U22" s="39"/>
      <c r="V22" s="39"/>
      <c r="W22" s="39"/>
      <c r="X22" s="39"/>
      <c r="Y22" s="39"/>
      <c r="Z22" s="39"/>
      <c r="AA22" s="39"/>
      <c r="AB22" s="39"/>
      <c r="AC22" s="39"/>
      <c r="AD22" s="39"/>
      <c r="AE22" s="39"/>
    </row>
    <row r="23" s="2" customFormat="1" ht="12" customHeight="1">
      <c r="A23" s="39"/>
      <c r="B23" s="45"/>
      <c r="C23" s="39"/>
      <c r="D23" s="133" t="s">
        <v>34</v>
      </c>
      <c r="E23" s="39"/>
      <c r="F23" s="39"/>
      <c r="G23" s="39"/>
      <c r="H23" s="39"/>
      <c r="I23" s="133" t="s">
        <v>26</v>
      </c>
      <c r="J23" s="137" t="str">
        <f>IF('Rekapitulace stavby'!AN19="","",'Rekapitulace stavby'!AN19)</f>
        <v/>
      </c>
      <c r="K23" s="39"/>
      <c r="L23" s="135"/>
      <c r="S23" s="39"/>
      <c r="T23" s="39"/>
      <c r="U23" s="39"/>
      <c r="V23" s="39"/>
      <c r="W23" s="39"/>
      <c r="X23" s="39"/>
      <c r="Y23" s="39"/>
      <c r="Z23" s="39"/>
      <c r="AA23" s="39"/>
      <c r="AB23" s="39"/>
      <c r="AC23" s="39"/>
      <c r="AD23" s="39"/>
      <c r="AE23" s="39"/>
    </row>
    <row r="24" s="2" customFormat="1" ht="18" customHeight="1">
      <c r="A24" s="39"/>
      <c r="B24" s="45"/>
      <c r="C24" s="39"/>
      <c r="D24" s="39"/>
      <c r="E24" s="137" t="str">
        <f>IF('Rekapitulace stavby'!E20="","",'Rekapitulace stavby'!E20)</f>
        <v xml:space="preserve"> </v>
      </c>
      <c r="F24" s="39"/>
      <c r="G24" s="39"/>
      <c r="H24" s="39"/>
      <c r="I24" s="133" t="s">
        <v>28</v>
      </c>
      <c r="J24" s="137" t="str">
        <f>IF('Rekapitulace stavby'!AN20="","",'Rekapitulace stavby'!AN20)</f>
        <v/>
      </c>
      <c r="K24" s="39"/>
      <c r="L24" s="135"/>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5"/>
      <c r="S25" s="39"/>
      <c r="T25" s="39"/>
      <c r="U25" s="39"/>
      <c r="V25" s="39"/>
      <c r="W25" s="39"/>
      <c r="X25" s="39"/>
      <c r="Y25" s="39"/>
      <c r="Z25" s="39"/>
      <c r="AA25" s="39"/>
      <c r="AB25" s="39"/>
      <c r="AC25" s="39"/>
      <c r="AD25" s="39"/>
      <c r="AE25" s="39"/>
    </row>
    <row r="26" s="2" customFormat="1" ht="12" customHeight="1">
      <c r="A26" s="39"/>
      <c r="B26" s="45"/>
      <c r="C26" s="39"/>
      <c r="D26" s="133" t="s">
        <v>35</v>
      </c>
      <c r="E26" s="39"/>
      <c r="F26" s="39"/>
      <c r="G26" s="39"/>
      <c r="H26" s="39"/>
      <c r="I26" s="39"/>
      <c r="J26" s="39"/>
      <c r="K26" s="39"/>
      <c r="L26" s="135"/>
      <c r="S26" s="39"/>
      <c r="T26" s="39"/>
      <c r="U26" s="39"/>
      <c r="V26" s="39"/>
      <c r="W26" s="39"/>
      <c r="X26" s="39"/>
      <c r="Y26" s="39"/>
      <c r="Z26" s="39"/>
      <c r="AA26" s="39"/>
      <c r="AB26" s="39"/>
      <c r="AC26" s="39"/>
      <c r="AD26" s="39"/>
      <c r="AE26" s="39"/>
    </row>
    <row r="27" s="8" customFormat="1" ht="16.5" customHeight="1">
      <c r="A27" s="139"/>
      <c r="B27" s="140"/>
      <c r="C27" s="139"/>
      <c r="D27" s="139"/>
      <c r="E27" s="141" t="s">
        <v>19</v>
      </c>
      <c r="F27" s="141"/>
      <c r="G27" s="141"/>
      <c r="H27" s="141"/>
      <c r="I27" s="139"/>
      <c r="J27" s="139"/>
      <c r="K27" s="139"/>
      <c r="L27" s="142"/>
      <c r="S27" s="139"/>
      <c r="T27" s="139"/>
      <c r="U27" s="139"/>
      <c r="V27" s="139"/>
      <c r="W27" s="139"/>
      <c r="X27" s="139"/>
      <c r="Y27" s="139"/>
      <c r="Z27" s="139"/>
      <c r="AA27" s="139"/>
      <c r="AB27" s="139"/>
      <c r="AC27" s="139"/>
      <c r="AD27" s="139"/>
      <c r="AE27" s="139"/>
    </row>
    <row r="28" s="2" customFormat="1" ht="6.96" customHeight="1">
      <c r="A28" s="39"/>
      <c r="B28" s="45"/>
      <c r="C28" s="39"/>
      <c r="D28" s="39"/>
      <c r="E28" s="39"/>
      <c r="F28" s="39"/>
      <c r="G28" s="39"/>
      <c r="H28" s="39"/>
      <c r="I28" s="39"/>
      <c r="J28" s="39"/>
      <c r="K28" s="39"/>
      <c r="L28" s="135"/>
      <c r="S28" s="39"/>
      <c r="T28" s="39"/>
      <c r="U28" s="39"/>
      <c r="V28" s="39"/>
      <c r="W28" s="39"/>
      <c r="X28" s="39"/>
      <c r="Y28" s="39"/>
      <c r="Z28" s="39"/>
      <c r="AA28" s="39"/>
      <c r="AB28" s="39"/>
      <c r="AC28" s="39"/>
      <c r="AD28" s="39"/>
      <c r="AE28" s="39"/>
    </row>
    <row r="29" s="2" customFormat="1" ht="6.96" customHeight="1">
      <c r="A29" s="39"/>
      <c r="B29" s="45"/>
      <c r="C29" s="39"/>
      <c r="D29" s="143"/>
      <c r="E29" s="143"/>
      <c r="F29" s="143"/>
      <c r="G29" s="143"/>
      <c r="H29" s="143"/>
      <c r="I29" s="143"/>
      <c r="J29" s="143"/>
      <c r="K29" s="143"/>
      <c r="L29" s="135"/>
      <c r="S29" s="39"/>
      <c r="T29" s="39"/>
      <c r="U29" s="39"/>
      <c r="V29" s="39"/>
      <c r="W29" s="39"/>
      <c r="X29" s="39"/>
      <c r="Y29" s="39"/>
      <c r="Z29" s="39"/>
      <c r="AA29" s="39"/>
      <c r="AB29" s="39"/>
      <c r="AC29" s="39"/>
      <c r="AD29" s="39"/>
      <c r="AE29" s="39"/>
    </row>
    <row r="30" s="2" customFormat="1" ht="25.44" customHeight="1">
      <c r="A30" s="39"/>
      <c r="B30" s="45"/>
      <c r="C30" s="39"/>
      <c r="D30" s="144" t="s">
        <v>37</v>
      </c>
      <c r="E30" s="39"/>
      <c r="F30" s="39"/>
      <c r="G30" s="39"/>
      <c r="H30" s="39"/>
      <c r="I30" s="39"/>
      <c r="J30" s="145">
        <f>ROUND(J84, 2)</f>
        <v>0</v>
      </c>
      <c r="K30" s="39"/>
      <c r="L30" s="135"/>
      <c r="S30" s="39"/>
      <c r="T30" s="39"/>
      <c r="U30" s="39"/>
      <c r="V30" s="39"/>
      <c r="W30" s="39"/>
      <c r="X30" s="39"/>
      <c r="Y30" s="39"/>
      <c r="Z30" s="39"/>
      <c r="AA30" s="39"/>
      <c r="AB30" s="39"/>
      <c r="AC30" s="39"/>
      <c r="AD30" s="39"/>
      <c r="AE30" s="39"/>
    </row>
    <row r="31" s="2" customFormat="1" ht="6.96" customHeight="1">
      <c r="A31" s="39"/>
      <c r="B31" s="45"/>
      <c r="C31" s="39"/>
      <c r="D31" s="143"/>
      <c r="E31" s="143"/>
      <c r="F31" s="143"/>
      <c r="G31" s="143"/>
      <c r="H31" s="143"/>
      <c r="I31" s="143"/>
      <c r="J31" s="143"/>
      <c r="K31" s="143"/>
      <c r="L31" s="135"/>
      <c r="S31" s="39"/>
      <c r="T31" s="39"/>
      <c r="U31" s="39"/>
      <c r="V31" s="39"/>
      <c r="W31" s="39"/>
      <c r="X31" s="39"/>
      <c r="Y31" s="39"/>
      <c r="Z31" s="39"/>
      <c r="AA31" s="39"/>
      <c r="AB31" s="39"/>
      <c r="AC31" s="39"/>
      <c r="AD31" s="39"/>
      <c r="AE31" s="39"/>
    </row>
    <row r="32" s="2" customFormat="1" ht="14.4" customHeight="1">
      <c r="A32" s="39"/>
      <c r="B32" s="45"/>
      <c r="C32" s="39"/>
      <c r="D32" s="39"/>
      <c r="E32" s="39"/>
      <c r="F32" s="146" t="s">
        <v>39</v>
      </c>
      <c r="G32" s="39"/>
      <c r="H32" s="39"/>
      <c r="I32" s="146" t="s">
        <v>38</v>
      </c>
      <c r="J32" s="146" t="s">
        <v>40</v>
      </c>
      <c r="K32" s="39"/>
      <c r="L32" s="135"/>
      <c r="S32" s="39"/>
      <c r="T32" s="39"/>
      <c r="U32" s="39"/>
      <c r="V32" s="39"/>
      <c r="W32" s="39"/>
      <c r="X32" s="39"/>
      <c r="Y32" s="39"/>
      <c r="Z32" s="39"/>
      <c r="AA32" s="39"/>
      <c r="AB32" s="39"/>
      <c r="AC32" s="39"/>
      <c r="AD32" s="39"/>
      <c r="AE32" s="39"/>
    </row>
    <row r="33" s="2" customFormat="1" ht="14.4" customHeight="1">
      <c r="A33" s="39"/>
      <c r="B33" s="45"/>
      <c r="C33" s="39"/>
      <c r="D33" s="147" t="s">
        <v>41</v>
      </c>
      <c r="E33" s="133" t="s">
        <v>42</v>
      </c>
      <c r="F33" s="148">
        <f>ROUND((SUM(BE84:BE106)),  2)</f>
        <v>0</v>
      </c>
      <c r="G33" s="39"/>
      <c r="H33" s="39"/>
      <c r="I33" s="149">
        <v>0.20999999999999999</v>
      </c>
      <c r="J33" s="148">
        <f>ROUND(((SUM(BE84:BE106))*I33),  2)</f>
        <v>0</v>
      </c>
      <c r="K33" s="39"/>
      <c r="L33" s="135"/>
      <c r="S33" s="39"/>
      <c r="T33" s="39"/>
      <c r="U33" s="39"/>
      <c r="V33" s="39"/>
      <c r="W33" s="39"/>
      <c r="X33" s="39"/>
      <c r="Y33" s="39"/>
      <c r="Z33" s="39"/>
      <c r="AA33" s="39"/>
      <c r="AB33" s="39"/>
      <c r="AC33" s="39"/>
      <c r="AD33" s="39"/>
      <c r="AE33" s="39"/>
    </row>
    <row r="34" s="2" customFormat="1" ht="14.4" customHeight="1">
      <c r="A34" s="39"/>
      <c r="B34" s="45"/>
      <c r="C34" s="39"/>
      <c r="D34" s="39"/>
      <c r="E34" s="133" t="s">
        <v>43</v>
      </c>
      <c r="F34" s="148">
        <f>ROUND((SUM(BF84:BF106)),  2)</f>
        <v>0</v>
      </c>
      <c r="G34" s="39"/>
      <c r="H34" s="39"/>
      <c r="I34" s="149">
        <v>0.12</v>
      </c>
      <c r="J34" s="148">
        <f>ROUND(((SUM(BF84:BF106))*I34),  2)</f>
        <v>0</v>
      </c>
      <c r="K34" s="39"/>
      <c r="L34" s="135"/>
      <c r="S34" s="39"/>
      <c r="T34" s="39"/>
      <c r="U34" s="39"/>
      <c r="V34" s="39"/>
      <c r="W34" s="39"/>
      <c r="X34" s="39"/>
      <c r="Y34" s="39"/>
      <c r="Z34" s="39"/>
      <c r="AA34" s="39"/>
      <c r="AB34" s="39"/>
      <c r="AC34" s="39"/>
      <c r="AD34" s="39"/>
      <c r="AE34" s="39"/>
    </row>
    <row r="35" hidden="1" s="2" customFormat="1" ht="14.4" customHeight="1">
      <c r="A35" s="39"/>
      <c r="B35" s="45"/>
      <c r="C35" s="39"/>
      <c r="D35" s="39"/>
      <c r="E35" s="133" t="s">
        <v>44</v>
      </c>
      <c r="F35" s="148">
        <f>ROUND((SUM(BG84:BG106)),  2)</f>
        <v>0</v>
      </c>
      <c r="G35" s="39"/>
      <c r="H35" s="39"/>
      <c r="I35" s="149">
        <v>0.20999999999999999</v>
      </c>
      <c r="J35" s="148">
        <f>0</f>
        <v>0</v>
      </c>
      <c r="K35" s="39"/>
      <c r="L35" s="135"/>
      <c r="S35" s="39"/>
      <c r="T35" s="39"/>
      <c r="U35" s="39"/>
      <c r="V35" s="39"/>
      <c r="W35" s="39"/>
      <c r="X35" s="39"/>
      <c r="Y35" s="39"/>
      <c r="Z35" s="39"/>
      <c r="AA35" s="39"/>
      <c r="AB35" s="39"/>
      <c r="AC35" s="39"/>
      <c r="AD35" s="39"/>
      <c r="AE35" s="39"/>
    </row>
    <row r="36" hidden="1" s="2" customFormat="1" ht="14.4" customHeight="1">
      <c r="A36" s="39"/>
      <c r="B36" s="45"/>
      <c r="C36" s="39"/>
      <c r="D36" s="39"/>
      <c r="E36" s="133" t="s">
        <v>45</v>
      </c>
      <c r="F36" s="148">
        <f>ROUND((SUM(BH84:BH106)),  2)</f>
        <v>0</v>
      </c>
      <c r="G36" s="39"/>
      <c r="H36" s="39"/>
      <c r="I36" s="149">
        <v>0.12</v>
      </c>
      <c r="J36" s="148">
        <f>0</f>
        <v>0</v>
      </c>
      <c r="K36" s="39"/>
      <c r="L36" s="135"/>
      <c r="S36" s="39"/>
      <c r="T36" s="39"/>
      <c r="U36" s="39"/>
      <c r="V36" s="39"/>
      <c r="W36" s="39"/>
      <c r="X36" s="39"/>
      <c r="Y36" s="39"/>
      <c r="Z36" s="39"/>
      <c r="AA36" s="39"/>
      <c r="AB36" s="39"/>
      <c r="AC36" s="39"/>
      <c r="AD36" s="39"/>
      <c r="AE36" s="39"/>
    </row>
    <row r="37" hidden="1" s="2" customFormat="1" ht="14.4" customHeight="1">
      <c r="A37" s="39"/>
      <c r="B37" s="45"/>
      <c r="C37" s="39"/>
      <c r="D37" s="39"/>
      <c r="E37" s="133" t="s">
        <v>46</v>
      </c>
      <c r="F37" s="148">
        <f>ROUND((SUM(BI84:BI106)),  2)</f>
        <v>0</v>
      </c>
      <c r="G37" s="39"/>
      <c r="H37" s="39"/>
      <c r="I37" s="149">
        <v>0</v>
      </c>
      <c r="J37" s="148">
        <f>0</f>
        <v>0</v>
      </c>
      <c r="K37" s="39"/>
      <c r="L37" s="135"/>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5"/>
      <c r="S38" s="39"/>
      <c r="T38" s="39"/>
      <c r="U38" s="39"/>
      <c r="V38" s="39"/>
      <c r="W38" s="39"/>
      <c r="X38" s="39"/>
      <c r="Y38" s="39"/>
      <c r="Z38" s="39"/>
      <c r="AA38" s="39"/>
      <c r="AB38" s="39"/>
      <c r="AC38" s="39"/>
      <c r="AD38" s="39"/>
      <c r="AE38" s="39"/>
    </row>
    <row r="39" s="2" customFormat="1" ht="25.44" customHeight="1">
      <c r="A39" s="39"/>
      <c r="B39" s="45"/>
      <c r="C39" s="150"/>
      <c r="D39" s="151" t="s">
        <v>47</v>
      </c>
      <c r="E39" s="152"/>
      <c r="F39" s="152"/>
      <c r="G39" s="153" t="s">
        <v>48</v>
      </c>
      <c r="H39" s="154" t="s">
        <v>49</v>
      </c>
      <c r="I39" s="152"/>
      <c r="J39" s="155">
        <f>SUM(J30:J37)</f>
        <v>0</v>
      </c>
      <c r="K39" s="156"/>
      <c r="L39" s="135"/>
      <c r="S39" s="39"/>
      <c r="T39" s="39"/>
      <c r="U39" s="39"/>
      <c r="V39" s="39"/>
      <c r="W39" s="39"/>
      <c r="X39" s="39"/>
      <c r="Y39" s="39"/>
      <c r="Z39" s="39"/>
      <c r="AA39" s="39"/>
      <c r="AB39" s="39"/>
      <c r="AC39" s="39"/>
      <c r="AD39" s="39"/>
      <c r="AE39" s="39"/>
    </row>
    <row r="40" s="2" customFormat="1" ht="14.4" customHeight="1">
      <c r="A40" s="39"/>
      <c r="B40" s="157"/>
      <c r="C40" s="158"/>
      <c r="D40" s="158"/>
      <c r="E40" s="158"/>
      <c r="F40" s="158"/>
      <c r="G40" s="158"/>
      <c r="H40" s="158"/>
      <c r="I40" s="158"/>
      <c r="J40" s="158"/>
      <c r="K40" s="158"/>
      <c r="L40" s="135"/>
      <c r="S40" s="39"/>
      <c r="T40" s="39"/>
      <c r="U40" s="39"/>
      <c r="V40" s="39"/>
      <c r="W40" s="39"/>
      <c r="X40" s="39"/>
      <c r="Y40" s="39"/>
      <c r="Z40" s="39"/>
      <c r="AA40" s="39"/>
      <c r="AB40" s="39"/>
      <c r="AC40" s="39"/>
      <c r="AD40" s="39"/>
      <c r="AE40" s="39"/>
    </row>
    <row r="44" s="2" customFormat="1" ht="6.96" customHeight="1">
      <c r="A44" s="39"/>
      <c r="B44" s="159"/>
      <c r="C44" s="160"/>
      <c r="D44" s="160"/>
      <c r="E44" s="160"/>
      <c r="F44" s="160"/>
      <c r="G44" s="160"/>
      <c r="H44" s="160"/>
      <c r="I44" s="160"/>
      <c r="J44" s="160"/>
      <c r="K44" s="160"/>
      <c r="L44" s="135"/>
      <c r="S44" s="39"/>
      <c r="T44" s="39"/>
      <c r="U44" s="39"/>
      <c r="V44" s="39"/>
      <c r="W44" s="39"/>
      <c r="X44" s="39"/>
      <c r="Y44" s="39"/>
      <c r="Z44" s="39"/>
      <c r="AA44" s="39"/>
      <c r="AB44" s="39"/>
      <c r="AC44" s="39"/>
      <c r="AD44" s="39"/>
      <c r="AE44" s="39"/>
    </row>
    <row r="45" s="2" customFormat="1" ht="24.96" customHeight="1">
      <c r="A45" s="39"/>
      <c r="B45" s="40"/>
      <c r="C45" s="24" t="s">
        <v>88</v>
      </c>
      <c r="D45" s="41"/>
      <c r="E45" s="41"/>
      <c r="F45" s="41"/>
      <c r="G45" s="41"/>
      <c r="H45" s="41"/>
      <c r="I45" s="41"/>
      <c r="J45" s="41"/>
      <c r="K45" s="41"/>
      <c r="L45" s="135"/>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5"/>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5"/>
      <c r="S47" s="39"/>
      <c r="T47" s="39"/>
      <c r="U47" s="39"/>
      <c r="V47" s="39"/>
      <c r="W47" s="39"/>
      <c r="X47" s="39"/>
      <c r="Y47" s="39"/>
      <c r="Z47" s="39"/>
      <c r="AA47" s="39"/>
      <c r="AB47" s="39"/>
      <c r="AC47" s="39"/>
      <c r="AD47" s="39"/>
      <c r="AE47" s="39"/>
    </row>
    <row r="48" s="2" customFormat="1" ht="16.5" customHeight="1">
      <c r="A48" s="39"/>
      <c r="B48" s="40"/>
      <c r="C48" s="41"/>
      <c r="D48" s="41"/>
      <c r="E48" s="161" t="str">
        <f>E7</f>
        <v>Výměna střešní krytiny Pavlínin Dvůr Fialova 4, 787 01 Šumperk 1 - Bleskosvod</v>
      </c>
      <c r="F48" s="33"/>
      <c r="G48" s="33"/>
      <c r="H48" s="33"/>
      <c r="I48" s="41"/>
      <c r="J48" s="41"/>
      <c r="K48" s="41"/>
      <c r="L48" s="135"/>
      <c r="S48" s="39"/>
      <c r="T48" s="39"/>
      <c r="U48" s="39"/>
      <c r="V48" s="39"/>
      <c r="W48" s="39"/>
      <c r="X48" s="39"/>
      <c r="Y48" s="39"/>
      <c r="Z48" s="39"/>
      <c r="AA48" s="39"/>
      <c r="AB48" s="39"/>
      <c r="AC48" s="39"/>
      <c r="AD48" s="39"/>
      <c r="AE48" s="39"/>
    </row>
    <row r="49" s="2" customFormat="1" ht="12" customHeight="1">
      <c r="A49" s="39"/>
      <c r="B49" s="40"/>
      <c r="C49" s="33" t="s">
        <v>86</v>
      </c>
      <c r="D49" s="41"/>
      <c r="E49" s="41"/>
      <c r="F49" s="41"/>
      <c r="G49" s="41"/>
      <c r="H49" s="41"/>
      <c r="I49" s="41"/>
      <c r="J49" s="41"/>
      <c r="K49" s="41"/>
      <c r="L49" s="135"/>
      <c r="S49" s="39"/>
      <c r="T49" s="39"/>
      <c r="U49" s="39"/>
      <c r="V49" s="39"/>
      <c r="W49" s="39"/>
      <c r="X49" s="39"/>
      <c r="Y49" s="39"/>
      <c r="Z49" s="39"/>
      <c r="AA49" s="39"/>
      <c r="AB49" s="39"/>
      <c r="AC49" s="39"/>
      <c r="AD49" s="39"/>
      <c r="AE49" s="39"/>
    </row>
    <row r="50" s="2" customFormat="1" ht="16.5" customHeight="1">
      <c r="A50" s="39"/>
      <c r="B50" s="40"/>
      <c r="C50" s="41"/>
      <c r="D50" s="41"/>
      <c r="E50" s="70" t="str">
        <f>E9</f>
        <v>02 - VRN - Vedlejší rozpočtové náklady</v>
      </c>
      <c r="F50" s="41"/>
      <c r="G50" s="41"/>
      <c r="H50" s="41"/>
      <c r="I50" s="41"/>
      <c r="J50" s="41"/>
      <c r="K50" s="41"/>
      <c r="L50" s="135"/>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5"/>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Šumperk</v>
      </c>
      <c r="G52" s="41"/>
      <c r="H52" s="41"/>
      <c r="I52" s="33" t="s">
        <v>23</v>
      </c>
      <c r="J52" s="73" t="str">
        <f>IF(J12="","",J12)</f>
        <v>18. 10. 2024</v>
      </c>
      <c r="K52" s="41"/>
      <c r="L52" s="135"/>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5"/>
      <c r="S53" s="39"/>
      <c r="T53" s="39"/>
      <c r="U53" s="39"/>
      <c r="V53" s="39"/>
      <c r="W53" s="39"/>
      <c r="X53" s="39"/>
      <c r="Y53" s="39"/>
      <c r="Z53" s="39"/>
      <c r="AA53" s="39"/>
      <c r="AB53" s="39"/>
      <c r="AC53" s="39"/>
      <c r="AD53" s="39"/>
      <c r="AE53" s="39"/>
    </row>
    <row r="54" s="2" customFormat="1" ht="15.15" customHeight="1">
      <c r="A54" s="39"/>
      <c r="B54" s="40"/>
      <c r="C54" s="33" t="s">
        <v>25</v>
      </c>
      <c r="D54" s="41"/>
      <c r="E54" s="41"/>
      <c r="F54" s="28" t="str">
        <f>E15</f>
        <v xml:space="preserve"> </v>
      </c>
      <c r="G54" s="41"/>
      <c r="H54" s="41"/>
      <c r="I54" s="33" t="s">
        <v>31</v>
      </c>
      <c r="J54" s="37" t="str">
        <f>E21</f>
        <v>Ing. Pavel Matura</v>
      </c>
      <c r="K54" s="41"/>
      <c r="L54" s="135"/>
      <c r="S54" s="39"/>
      <c r="T54" s="39"/>
      <c r="U54" s="39"/>
      <c r="V54" s="39"/>
      <c r="W54" s="39"/>
      <c r="X54" s="39"/>
      <c r="Y54" s="39"/>
      <c r="Z54" s="39"/>
      <c r="AA54" s="39"/>
      <c r="AB54" s="39"/>
      <c r="AC54" s="39"/>
      <c r="AD54" s="39"/>
      <c r="AE54" s="39"/>
    </row>
    <row r="55" s="2" customFormat="1" ht="15.15" customHeight="1">
      <c r="A55" s="39"/>
      <c r="B55" s="40"/>
      <c r="C55" s="33" t="s">
        <v>29</v>
      </c>
      <c r="D55" s="41"/>
      <c r="E55" s="41"/>
      <c r="F55" s="28" t="str">
        <f>IF(E18="","",E18)</f>
        <v>Vyplň údaj</v>
      </c>
      <c r="G55" s="41"/>
      <c r="H55" s="41"/>
      <c r="I55" s="33" t="s">
        <v>34</v>
      </c>
      <c r="J55" s="37" t="str">
        <f>E24</f>
        <v xml:space="preserve"> </v>
      </c>
      <c r="K55" s="41"/>
      <c r="L55" s="135"/>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5"/>
      <c r="S56" s="39"/>
      <c r="T56" s="39"/>
      <c r="U56" s="39"/>
      <c r="V56" s="39"/>
      <c r="W56" s="39"/>
      <c r="X56" s="39"/>
      <c r="Y56" s="39"/>
      <c r="Z56" s="39"/>
      <c r="AA56" s="39"/>
      <c r="AB56" s="39"/>
      <c r="AC56" s="39"/>
      <c r="AD56" s="39"/>
      <c r="AE56" s="39"/>
    </row>
    <row r="57" s="2" customFormat="1" ht="29.28" customHeight="1">
      <c r="A57" s="39"/>
      <c r="B57" s="40"/>
      <c r="C57" s="162" t="s">
        <v>89</v>
      </c>
      <c r="D57" s="163"/>
      <c r="E57" s="163"/>
      <c r="F57" s="163"/>
      <c r="G57" s="163"/>
      <c r="H57" s="163"/>
      <c r="I57" s="163"/>
      <c r="J57" s="164" t="s">
        <v>90</v>
      </c>
      <c r="K57" s="163"/>
      <c r="L57" s="135"/>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5"/>
      <c r="S58" s="39"/>
      <c r="T58" s="39"/>
      <c r="U58" s="39"/>
      <c r="V58" s="39"/>
      <c r="W58" s="39"/>
      <c r="X58" s="39"/>
      <c r="Y58" s="39"/>
      <c r="Z58" s="39"/>
      <c r="AA58" s="39"/>
      <c r="AB58" s="39"/>
      <c r="AC58" s="39"/>
      <c r="AD58" s="39"/>
      <c r="AE58" s="39"/>
    </row>
    <row r="59" s="2" customFormat="1" ht="22.8" customHeight="1">
      <c r="A59" s="39"/>
      <c r="B59" s="40"/>
      <c r="C59" s="165" t="s">
        <v>69</v>
      </c>
      <c r="D59" s="41"/>
      <c r="E59" s="41"/>
      <c r="F59" s="41"/>
      <c r="G59" s="41"/>
      <c r="H59" s="41"/>
      <c r="I59" s="41"/>
      <c r="J59" s="103">
        <f>J84</f>
        <v>0</v>
      </c>
      <c r="K59" s="41"/>
      <c r="L59" s="135"/>
      <c r="S59" s="39"/>
      <c r="T59" s="39"/>
      <c r="U59" s="39"/>
      <c r="V59" s="39"/>
      <c r="W59" s="39"/>
      <c r="X59" s="39"/>
      <c r="Y59" s="39"/>
      <c r="Z59" s="39"/>
      <c r="AA59" s="39"/>
      <c r="AB59" s="39"/>
      <c r="AC59" s="39"/>
      <c r="AD59" s="39"/>
      <c r="AE59" s="39"/>
      <c r="AU59" s="18" t="s">
        <v>91</v>
      </c>
    </row>
    <row r="60" s="9" customFormat="1" ht="24.96" customHeight="1">
      <c r="A60" s="9"/>
      <c r="B60" s="166"/>
      <c r="C60" s="167"/>
      <c r="D60" s="168" t="s">
        <v>337</v>
      </c>
      <c r="E60" s="169"/>
      <c r="F60" s="169"/>
      <c r="G60" s="169"/>
      <c r="H60" s="169"/>
      <c r="I60" s="169"/>
      <c r="J60" s="170">
        <f>J85</f>
        <v>0</v>
      </c>
      <c r="K60" s="167"/>
      <c r="L60" s="171"/>
      <c r="S60" s="9"/>
      <c r="T60" s="9"/>
      <c r="U60" s="9"/>
      <c r="V60" s="9"/>
      <c r="W60" s="9"/>
      <c r="X60" s="9"/>
      <c r="Y60" s="9"/>
      <c r="Z60" s="9"/>
      <c r="AA60" s="9"/>
      <c r="AB60" s="9"/>
      <c r="AC60" s="9"/>
      <c r="AD60" s="9"/>
      <c r="AE60" s="9"/>
    </row>
    <row r="61" s="9" customFormat="1" ht="24.96" customHeight="1">
      <c r="A61" s="9"/>
      <c r="B61" s="166"/>
      <c r="C61" s="167"/>
      <c r="D61" s="168" t="s">
        <v>338</v>
      </c>
      <c r="E61" s="169"/>
      <c r="F61" s="169"/>
      <c r="G61" s="169"/>
      <c r="H61" s="169"/>
      <c r="I61" s="169"/>
      <c r="J61" s="170">
        <f>J88</f>
        <v>0</v>
      </c>
      <c r="K61" s="167"/>
      <c r="L61" s="171"/>
      <c r="S61" s="9"/>
      <c r="T61" s="9"/>
      <c r="U61" s="9"/>
      <c r="V61" s="9"/>
      <c r="W61" s="9"/>
      <c r="X61" s="9"/>
      <c r="Y61" s="9"/>
      <c r="Z61" s="9"/>
      <c r="AA61" s="9"/>
      <c r="AB61" s="9"/>
      <c r="AC61" s="9"/>
      <c r="AD61" s="9"/>
      <c r="AE61" s="9"/>
    </row>
    <row r="62" s="9" customFormat="1" ht="24.96" customHeight="1">
      <c r="A62" s="9"/>
      <c r="B62" s="166"/>
      <c r="C62" s="167"/>
      <c r="D62" s="168" t="s">
        <v>339</v>
      </c>
      <c r="E62" s="169"/>
      <c r="F62" s="169"/>
      <c r="G62" s="169"/>
      <c r="H62" s="169"/>
      <c r="I62" s="169"/>
      <c r="J62" s="170">
        <f>J97</f>
        <v>0</v>
      </c>
      <c r="K62" s="167"/>
      <c r="L62" s="171"/>
      <c r="S62" s="9"/>
      <c r="T62" s="9"/>
      <c r="U62" s="9"/>
      <c r="V62" s="9"/>
      <c r="W62" s="9"/>
      <c r="X62" s="9"/>
      <c r="Y62" s="9"/>
      <c r="Z62" s="9"/>
      <c r="AA62" s="9"/>
      <c r="AB62" s="9"/>
      <c r="AC62" s="9"/>
      <c r="AD62" s="9"/>
      <c r="AE62" s="9"/>
    </row>
    <row r="63" s="9" customFormat="1" ht="24.96" customHeight="1">
      <c r="A63" s="9"/>
      <c r="B63" s="166"/>
      <c r="C63" s="167"/>
      <c r="D63" s="168" t="s">
        <v>340</v>
      </c>
      <c r="E63" s="169"/>
      <c r="F63" s="169"/>
      <c r="G63" s="169"/>
      <c r="H63" s="169"/>
      <c r="I63" s="169"/>
      <c r="J63" s="170">
        <f>J102</f>
        <v>0</v>
      </c>
      <c r="K63" s="167"/>
      <c r="L63" s="171"/>
      <c r="S63" s="9"/>
      <c r="T63" s="9"/>
      <c r="U63" s="9"/>
      <c r="V63" s="9"/>
      <c r="W63" s="9"/>
      <c r="X63" s="9"/>
      <c r="Y63" s="9"/>
      <c r="Z63" s="9"/>
      <c r="AA63" s="9"/>
      <c r="AB63" s="9"/>
      <c r="AC63" s="9"/>
      <c r="AD63" s="9"/>
      <c r="AE63" s="9"/>
    </row>
    <row r="64" s="9" customFormat="1" ht="24.96" customHeight="1">
      <c r="A64" s="9"/>
      <c r="B64" s="166"/>
      <c r="C64" s="167"/>
      <c r="D64" s="168" t="s">
        <v>341</v>
      </c>
      <c r="E64" s="169"/>
      <c r="F64" s="169"/>
      <c r="G64" s="169"/>
      <c r="H64" s="169"/>
      <c r="I64" s="169"/>
      <c r="J64" s="170">
        <f>J105</f>
        <v>0</v>
      </c>
      <c r="K64" s="167"/>
      <c r="L64" s="171"/>
      <c r="S64" s="9"/>
      <c r="T64" s="9"/>
      <c r="U64" s="9"/>
      <c r="V64" s="9"/>
      <c r="W64" s="9"/>
      <c r="X64" s="9"/>
      <c r="Y64" s="9"/>
      <c r="Z64" s="9"/>
      <c r="AA64" s="9"/>
      <c r="AB64" s="9"/>
      <c r="AC64" s="9"/>
      <c r="AD64" s="9"/>
      <c r="AE64" s="9"/>
    </row>
    <row r="65" s="2" customFormat="1" ht="21.84" customHeight="1">
      <c r="A65" s="39"/>
      <c r="B65" s="40"/>
      <c r="C65" s="41"/>
      <c r="D65" s="41"/>
      <c r="E65" s="41"/>
      <c r="F65" s="41"/>
      <c r="G65" s="41"/>
      <c r="H65" s="41"/>
      <c r="I65" s="41"/>
      <c r="J65" s="41"/>
      <c r="K65" s="41"/>
      <c r="L65" s="135"/>
      <c r="S65" s="39"/>
      <c r="T65" s="39"/>
      <c r="U65" s="39"/>
      <c r="V65" s="39"/>
      <c r="W65" s="39"/>
      <c r="X65" s="39"/>
      <c r="Y65" s="39"/>
      <c r="Z65" s="39"/>
      <c r="AA65" s="39"/>
      <c r="AB65" s="39"/>
      <c r="AC65" s="39"/>
      <c r="AD65" s="39"/>
      <c r="AE65" s="39"/>
    </row>
    <row r="66" s="2" customFormat="1" ht="6.96" customHeight="1">
      <c r="A66" s="39"/>
      <c r="B66" s="60"/>
      <c r="C66" s="61"/>
      <c r="D66" s="61"/>
      <c r="E66" s="61"/>
      <c r="F66" s="61"/>
      <c r="G66" s="61"/>
      <c r="H66" s="61"/>
      <c r="I66" s="61"/>
      <c r="J66" s="61"/>
      <c r="K66" s="61"/>
      <c r="L66" s="135"/>
      <c r="S66" s="39"/>
      <c r="T66" s="39"/>
      <c r="U66" s="39"/>
      <c r="V66" s="39"/>
      <c r="W66" s="39"/>
      <c r="X66" s="39"/>
      <c r="Y66" s="39"/>
      <c r="Z66" s="39"/>
      <c r="AA66" s="39"/>
      <c r="AB66" s="39"/>
      <c r="AC66" s="39"/>
      <c r="AD66" s="39"/>
      <c r="AE66" s="39"/>
    </row>
    <row r="70" s="2" customFormat="1" ht="6.96" customHeight="1">
      <c r="A70" s="39"/>
      <c r="B70" s="62"/>
      <c r="C70" s="63"/>
      <c r="D70" s="63"/>
      <c r="E70" s="63"/>
      <c r="F70" s="63"/>
      <c r="G70" s="63"/>
      <c r="H70" s="63"/>
      <c r="I70" s="63"/>
      <c r="J70" s="63"/>
      <c r="K70" s="63"/>
      <c r="L70" s="135"/>
      <c r="S70" s="39"/>
      <c r="T70" s="39"/>
      <c r="U70" s="39"/>
      <c r="V70" s="39"/>
      <c r="W70" s="39"/>
      <c r="X70" s="39"/>
      <c r="Y70" s="39"/>
      <c r="Z70" s="39"/>
      <c r="AA70" s="39"/>
      <c r="AB70" s="39"/>
      <c r="AC70" s="39"/>
      <c r="AD70" s="39"/>
      <c r="AE70" s="39"/>
    </row>
    <row r="71" s="2" customFormat="1" ht="24.96" customHeight="1">
      <c r="A71" s="39"/>
      <c r="B71" s="40"/>
      <c r="C71" s="24" t="s">
        <v>103</v>
      </c>
      <c r="D71" s="41"/>
      <c r="E71" s="41"/>
      <c r="F71" s="41"/>
      <c r="G71" s="41"/>
      <c r="H71" s="41"/>
      <c r="I71" s="41"/>
      <c r="J71" s="41"/>
      <c r="K71" s="41"/>
      <c r="L71" s="135"/>
      <c r="S71" s="39"/>
      <c r="T71" s="39"/>
      <c r="U71" s="39"/>
      <c r="V71" s="39"/>
      <c r="W71" s="39"/>
      <c r="X71" s="39"/>
      <c r="Y71" s="39"/>
      <c r="Z71" s="39"/>
      <c r="AA71" s="39"/>
      <c r="AB71" s="39"/>
      <c r="AC71" s="39"/>
      <c r="AD71" s="39"/>
      <c r="AE71" s="39"/>
    </row>
    <row r="72" s="2" customFormat="1" ht="6.96" customHeight="1">
      <c r="A72" s="39"/>
      <c r="B72" s="40"/>
      <c r="C72" s="41"/>
      <c r="D72" s="41"/>
      <c r="E72" s="41"/>
      <c r="F72" s="41"/>
      <c r="G72" s="41"/>
      <c r="H72" s="41"/>
      <c r="I72" s="41"/>
      <c r="J72" s="41"/>
      <c r="K72" s="41"/>
      <c r="L72" s="135"/>
      <c r="S72" s="39"/>
      <c r="T72" s="39"/>
      <c r="U72" s="39"/>
      <c r="V72" s="39"/>
      <c r="W72" s="39"/>
      <c r="X72" s="39"/>
      <c r="Y72" s="39"/>
      <c r="Z72" s="39"/>
      <c r="AA72" s="39"/>
      <c r="AB72" s="39"/>
      <c r="AC72" s="39"/>
      <c r="AD72" s="39"/>
      <c r="AE72" s="39"/>
    </row>
    <row r="73" s="2" customFormat="1" ht="12" customHeight="1">
      <c r="A73" s="39"/>
      <c r="B73" s="40"/>
      <c r="C73" s="33" t="s">
        <v>16</v>
      </c>
      <c r="D73" s="41"/>
      <c r="E73" s="41"/>
      <c r="F73" s="41"/>
      <c r="G73" s="41"/>
      <c r="H73" s="41"/>
      <c r="I73" s="41"/>
      <c r="J73" s="41"/>
      <c r="K73" s="41"/>
      <c r="L73" s="135"/>
      <c r="S73" s="39"/>
      <c r="T73" s="39"/>
      <c r="U73" s="39"/>
      <c r="V73" s="39"/>
      <c r="W73" s="39"/>
      <c r="X73" s="39"/>
      <c r="Y73" s="39"/>
      <c r="Z73" s="39"/>
      <c r="AA73" s="39"/>
      <c r="AB73" s="39"/>
      <c r="AC73" s="39"/>
      <c r="AD73" s="39"/>
      <c r="AE73" s="39"/>
    </row>
    <row r="74" s="2" customFormat="1" ht="16.5" customHeight="1">
      <c r="A74" s="39"/>
      <c r="B74" s="40"/>
      <c r="C74" s="41"/>
      <c r="D74" s="41"/>
      <c r="E74" s="161" t="str">
        <f>E7</f>
        <v>Výměna střešní krytiny Pavlínin Dvůr Fialova 4, 787 01 Šumperk 1 - Bleskosvod</v>
      </c>
      <c r="F74" s="33"/>
      <c r="G74" s="33"/>
      <c r="H74" s="33"/>
      <c r="I74" s="41"/>
      <c r="J74" s="41"/>
      <c r="K74" s="41"/>
      <c r="L74" s="135"/>
      <c r="S74" s="39"/>
      <c r="T74" s="39"/>
      <c r="U74" s="39"/>
      <c r="V74" s="39"/>
      <c r="W74" s="39"/>
      <c r="X74" s="39"/>
      <c r="Y74" s="39"/>
      <c r="Z74" s="39"/>
      <c r="AA74" s="39"/>
      <c r="AB74" s="39"/>
      <c r="AC74" s="39"/>
      <c r="AD74" s="39"/>
      <c r="AE74" s="39"/>
    </row>
    <row r="75" s="2" customFormat="1" ht="12" customHeight="1">
      <c r="A75" s="39"/>
      <c r="B75" s="40"/>
      <c r="C75" s="33" t="s">
        <v>86</v>
      </c>
      <c r="D75" s="41"/>
      <c r="E75" s="41"/>
      <c r="F75" s="41"/>
      <c r="G75" s="41"/>
      <c r="H75" s="41"/>
      <c r="I75" s="41"/>
      <c r="J75" s="41"/>
      <c r="K75" s="41"/>
      <c r="L75" s="135"/>
      <c r="S75" s="39"/>
      <c r="T75" s="39"/>
      <c r="U75" s="39"/>
      <c r="V75" s="39"/>
      <c r="W75" s="39"/>
      <c r="X75" s="39"/>
      <c r="Y75" s="39"/>
      <c r="Z75" s="39"/>
      <c r="AA75" s="39"/>
      <c r="AB75" s="39"/>
      <c r="AC75" s="39"/>
      <c r="AD75" s="39"/>
      <c r="AE75" s="39"/>
    </row>
    <row r="76" s="2" customFormat="1" ht="16.5" customHeight="1">
      <c r="A76" s="39"/>
      <c r="B76" s="40"/>
      <c r="C76" s="41"/>
      <c r="D76" s="41"/>
      <c r="E76" s="70" t="str">
        <f>E9</f>
        <v>02 - VRN - Vedlejší rozpočtové náklady</v>
      </c>
      <c r="F76" s="41"/>
      <c r="G76" s="41"/>
      <c r="H76" s="41"/>
      <c r="I76" s="41"/>
      <c r="J76" s="41"/>
      <c r="K76" s="41"/>
      <c r="L76" s="135"/>
      <c r="S76" s="39"/>
      <c r="T76" s="39"/>
      <c r="U76" s="39"/>
      <c r="V76" s="39"/>
      <c r="W76" s="39"/>
      <c r="X76" s="39"/>
      <c r="Y76" s="39"/>
      <c r="Z76" s="39"/>
      <c r="AA76" s="39"/>
      <c r="AB76" s="39"/>
      <c r="AC76" s="39"/>
      <c r="AD76" s="39"/>
      <c r="AE76" s="39"/>
    </row>
    <row r="77" s="2" customFormat="1" ht="6.96" customHeight="1">
      <c r="A77" s="39"/>
      <c r="B77" s="40"/>
      <c r="C77" s="41"/>
      <c r="D77" s="41"/>
      <c r="E77" s="41"/>
      <c r="F77" s="41"/>
      <c r="G77" s="41"/>
      <c r="H77" s="41"/>
      <c r="I77" s="41"/>
      <c r="J77" s="41"/>
      <c r="K77" s="41"/>
      <c r="L77" s="135"/>
      <c r="S77" s="39"/>
      <c r="T77" s="39"/>
      <c r="U77" s="39"/>
      <c r="V77" s="39"/>
      <c r="W77" s="39"/>
      <c r="X77" s="39"/>
      <c r="Y77" s="39"/>
      <c r="Z77" s="39"/>
      <c r="AA77" s="39"/>
      <c r="AB77" s="39"/>
      <c r="AC77" s="39"/>
      <c r="AD77" s="39"/>
      <c r="AE77" s="39"/>
    </row>
    <row r="78" s="2" customFormat="1" ht="12" customHeight="1">
      <c r="A78" s="39"/>
      <c r="B78" s="40"/>
      <c r="C78" s="33" t="s">
        <v>21</v>
      </c>
      <c r="D78" s="41"/>
      <c r="E78" s="41"/>
      <c r="F78" s="28" t="str">
        <f>F12</f>
        <v>Šumperk</v>
      </c>
      <c r="G78" s="41"/>
      <c r="H78" s="41"/>
      <c r="I78" s="33" t="s">
        <v>23</v>
      </c>
      <c r="J78" s="73" t="str">
        <f>IF(J12="","",J12)</f>
        <v>18. 10. 2024</v>
      </c>
      <c r="K78" s="41"/>
      <c r="L78" s="135"/>
      <c r="S78" s="39"/>
      <c r="T78" s="39"/>
      <c r="U78" s="39"/>
      <c r="V78" s="39"/>
      <c r="W78" s="39"/>
      <c r="X78" s="39"/>
      <c r="Y78" s="39"/>
      <c r="Z78" s="39"/>
      <c r="AA78" s="39"/>
      <c r="AB78" s="39"/>
      <c r="AC78" s="39"/>
      <c r="AD78" s="39"/>
      <c r="AE78" s="39"/>
    </row>
    <row r="79" s="2" customFormat="1" ht="6.96" customHeight="1">
      <c r="A79" s="39"/>
      <c r="B79" s="40"/>
      <c r="C79" s="41"/>
      <c r="D79" s="41"/>
      <c r="E79" s="41"/>
      <c r="F79" s="41"/>
      <c r="G79" s="41"/>
      <c r="H79" s="41"/>
      <c r="I79" s="41"/>
      <c r="J79" s="41"/>
      <c r="K79" s="41"/>
      <c r="L79" s="135"/>
      <c r="S79" s="39"/>
      <c r="T79" s="39"/>
      <c r="U79" s="39"/>
      <c r="V79" s="39"/>
      <c r="W79" s="39"/>
      <c r="X79" s="39"/>
      <c r="Y79" s="39"/>
      <c r="Z79" s="39"/>
      <c r="AA79" s="39"/>
      <c r="AB79" s="39"/>
      <c r="AC79" s="39"/>
      <c r="AD79" s="39"/>
      <c r="AE79" s="39"/>
    </row>
    <row r="80" s="2" customFormat="1" ht="15.15" customHeight="1">
      <c r="A80" s="39"/>
      <c r="B80" s="40"/>
      <c r="C80" s="33" t="s">
        <v>25</v>
      </c>
      <c r="D80" s="41"/>
      <c r="E80" s="41"/>
      <c r="F80" s="28" t="str">
        <f>E15</f>
        <v xml:space="preserve"> </v>
      </c>
      <c r="G80" s="41"/>
      <c r="H80" s="41"/>
      <c r="I80" s="33" t="s">
        <v>31</v>
      </c>
      <c r="J80" s="37" t="str">
        <f>E21</f>
        <v>Ing. Pavel Matura</v>
      </c>
      <c r="K80" s="41"/>
      <c r="L80" s="135"/>
      <c r="S80" s="39"/>
      <c r="T80" s="39"/>
      <c r="U80" s="39"/>
      <c r="V80" s="39"/>
      <c r="W80" s="39"/>
      <c r="X80" s="39"/>
      <c r="Y80" s="39"/>
      <c r="Z80" s="39"/>
      <c r="AA80" s="39"/>
      <c r="AB80" s="39"/>
      <c r="AC80" s="39"/>
      <c r="AD80" s="39"/>
      <c r="AE80" s="39"/>
    </row>
    <row r="81" s="2" customFormat="1" ht="15.15" customHeight="1">
      <c r="A81" s="39"/>
      <c r="B81" s="40"/>
      <c r="C81" s="33" t="s">
        <v>29</v>
      </c>
      <c r="D81" s="41"/>
      <c r="E81" s="41"/>
      <c r="F81" s="28" t="str">
        <f>IF(E18="","",E18)</f>
        <v>Vyplň údaj</v>
      </c>
      <c r="G81" s="41"/>
      <c r="H81" s="41"/>
      <c r="I81" s="33" t="s">
        <v>34</v>
      </c>
      <c r="J81" s="37" t="str">
        <f>E24</f>
        <v xml:space="preserve"> </v>
      </c>
      <c r="K81" s="41"/>
      <c r="L81" s="135"/>
      <c r="S81" s="39"/>
      <c r="T81" s="39"/>
      <c r="U81" s="39"/>
      <c r="V81" s="39"/>
      <c r="W81" s="39"/>
      <c r="X81" s="39"/>
      <c r="Y81" s="39"/>
      <c r="Z81" s="39"/>
      <c r="AA81" s="39"/>
      <c r="AB81" s="39"/>
      <c r="AC81" s="39"/>
      <c r="AD81" s="39"/>
      <c r="AE81" s="39"/>
    </row>
    <row r="82" s="2" customFormat="1" ht="10.32" customHeight="1">
      <c r="A82" s="39"/>
      <c r="B82" s="40"/>
      <c r="C82" s="41"/>
      <c r="D82" s="41"/>
      <c r="E82" s="41"/>
      <c r="F82" s="41"/>
      <c r="G82" s="41"/>
      <c r="H82" s="41"/>
      <c r="I82" s="41"/>
      <c r="J82" s="41"/>
      <c r="K82" s="41"/>
      <c r="L82" s="135"/>
      <c r="S82" s="39"/>
      <c r="T82" s="39"/>
      <c r="U82" s="39"/>
      <c r="V82" s="39"/>
      <c r="W82" s="39"/>
      <c r="X82" s="39"/>
      <c r="Y82" s="39"/>
      <c r="Z82" s="39"/>
      <c r="AA82" s="39"/>
      <c r="AB82" s="39"/>
      <c r="AC82" s="39"/>
      <c r="AD82" s="39"/>
      <c r="AE82" s="39"/>
    </row>
    <row r="83" s="11" customFormat="1" ht="29.28" customHeight="1">
      <c r="A83" s="178"/>
      <c r="B83" s="179"/>
      <c r="C83" s="180" t="s">
        <v>104</v>
      </c>
      <c r="D83" s="181" t="s">
        <v>56</v>
      </c>
      <c r="E83" s="181" t="s">
        <v>52</v>
      </c>
      <c r="F83" s="181" t="s">
        <v>53</v>
      </c>
      <c r="G83" s="181" t="s">
        <v>105</v>
      </c>
      <c r="H83" s="181" t="s">
        <v>106</v>
      </c>
      <c r="I83" s="181" t="s">
        <v>107</v>
      </c>
      <c r="J83" s="181" t="s">
        <v>90</v>
      </c>
      <c r="K83" s="182" t="s">
        <v>108</v>
      </c>
      <c r="L83" s="183"/>
      <c r="M83" s="93" t="s">
        <v>19</v>
      </c>
      <c r="N83" s="94" t="s">
        <v>41</v>
      </c>
      <c r="O83" s="94" t="s">
        <v>109</v>
      </c>
      <c r="P83" s="94" t="s">
        <v>110</v>
      </c>
      <c r="Q83" s="94" t="s">
        <v>111</v>
      </c>
      <c r="R83" s="94" t="s">
        <v>112</v>
      </c>
      <c r="S83" s="94" t="s">
        <v>113</v>
      </c>
      <c r="T83" s="95" t="s">
        <v>114</v>
      </c>
      <c r="U83" s="178"/>
      <c r="V83" s="178"/>
      <c r="W83" s="178"/>
      <c r="X83" s="178"/>
      <c r="Y83" s="178"/>
      <c r="Z83" s="178"/>
      <c r="AA83" s="178"/>
      <c r="AB83" s="178"/>
      <c r="AC83" s="178"/>
      <c r="AD83" s="178"/>
      <c r="AE83" s="178"/>
    </row>
    <row r="84" s="2" customFormat="1" ht="22.8" customHeight="1">
      <c r="A84" s="39"/>
      <c r="B84" s="40"/>
      <c r="C84" s="100" t="s">
        <v>115</v>
      </c>
      <c r="D84" s="41"/>
      <c r="E84" s="41"/>
      <c r="F84" s="41"/>
      <c r="G84" s="41"/>
      <c r="H84" s="41"/>
      <c r="I84" s="41"/>
      <c r="J84" s="184">
        <f>BK84</f>
        <v>0</v>
      </c>
      <c r="K84" s="41"/>
      <c r="L84" s="45"/>
      <c r="M84" s="96"/>
      <c r="N84" s="185"/>
      <c r="O84" s="97"/>
      <c r="P84" s="186">
        <f>P85+P88+P97+P102+P105</f>
        <v>0</v>
      </c>
      <c r="Q84" s="97"/>
      <c r="R84" s="186">
        <f>R85+R88+R97+R102+R105</f>
        <v>0</v>
      </c>
      <c r="S84" s="97"/>
      <c r="T84" s="187">
        <f>T85+T88+T97+T102+T105</f>
        <v>0.16475000000000001</v>
      </c>
      <c r="U84" s="39"/>
      <c r="V84" s="39"/>
      <c r="W84" s="39"/>
      <c r="X84" s="39"/>
      <c r="Y84" s="39"/>
      <c r="Z84" s="39"/>
      <c r="AA84" s="39"/>
      <c r="AB84" s="39"/>
      <c r="AC84" s="39"/>
      <c r="AD84" s="39"/>
      <c r="AE84" s="39"/>
      <c r="AT84" s="18" t="s">
        <v>70</v>
      </c>
      <c r="AU84" s="18" t="s">
        <v>91</v>
      </c>
      <c r="BK84" s="188">
        <f>BK85+BK88+BK97+BK102+BK105</f>
        <v>0</v>
      </c>
    </row>
    <row r="85" s="12" customFormat="1" ht="25.92" customHeight="1">
      <c r="A85" s="12"/>
      <c r="B85" s="189"/>
      <c r="C85" s="190"/>
      <c r="D85" s="191" t="s">
        <v>70</v>
      </c>
      <c r="E85" s="192" t="s">
        <v>116</v>
      </c>
      <c r="F85" s="192" t="s">
        <v>342</v>
      </c>
      <c r="G85" s="190"/>
      <c r="H85" s="190"/>
      <c r="I85" s="193"/>
      <c r="J85" s="194">
        <f>BK85</f>
        <v>0</v>
      </c>
      <c r="K85" s="190"/>
      <c r="L85" s="195"/>
      <c r="M85" s="196"/>
      <c r="N85" s="197"/>
      <c r="O85" s="197"/>
      <c r="P85" s="198">
        <f>SUM(P86:P87)</f>
        <v>0</v>
      </c>
      <c r="Q85" s="197"/>
      <c r="R85" s="198">
        <f>SUM(R86:R87)</f>
        <v>0</v>
      </c>
      <c r="S85" s="197"/>
      <c r="T85" s="199">
        <f>SUM(T86:T87)</f>
        <v>0</v>
      </c>
      <c r="U85" s="12"/>
      <c r="V85" s="12"/>
      <c r="W85" s="12"/>
      <c r="X85" s="12"/>
      <c r="Y85" s="12"/>
      <c r="Z85" s="12"/>
      <c r="AA85" s="12"/>
      <c r="AB85" s="12"/>
      <c r="AC85" s="12"/>
      <c r="AD85" s="12"/>
      <c r="AE85" s="12"/>
      <c r="AR85" s="200" t="s">
        <v>81</v>
      </c>
      <c r="AT85" s="201" t="s">
        <v>70</v>
      </c>
      <c r="AU85" s="201" t="s">
        <v>71</v>
      </c>
      <c r="AY85" s="200" t="s">
        <v>118</v>
      </c>
      <c r="BK85" s="202">
        <f>SUM(BK86:BK87)</f>
        <v>0</v>
      </c>
    </row>
    <row r="86" s="2" customFormat="1" ht="16.5" customHeight="1">
      <c r="A86" s="39"/>
      <c r="B86" s="40"/>
      <c r="C86" s="203" t="s">
        <v>79</v>
      </c>
      <c r="D86" s="203" t="s">
        <v>119</v>
      </c>
      <c r="E86" s="204" t="s">
        <v>343</v>
      </c>
      <c r="F86" s="205" t="s">
        <v>344</v>
      </c>
      <c r="G86" s="206" t="s">
        <v>345</v>
      </c>
      <c r="H86" s="207">
        <v>8</v>
      </c>
      <c r="I86" s="208"/>
      <c r="J86" s="209">
        <f>ROUND(I86*H86,2)</f>
        <v>0</v>
      </c>
      <c r="K86" s="205" t="s">
        <v>123</v>
      </c>
      <c r="L86" s="45"/>
      <c r="M86" s="210" t="s">
        <v>19</v>
      </c>
      <c r="N86" s="211" t="s">
        <v>42</v>
      </c>
      <c r="O86" s="85"/>
      <c r="P86" s="212">
        <f>O86*H86</f>
        <v>0</v>
      </c>
      <c r="Q86" s="212">
        <v>0</v>
      </c>
      <c r="R86" s="212">
        <f>Q86*H86</f>
        <v>0</v>
      </c>
      <c r="S86" s="212">
        <v>0</v>
      </c>
      <c r="T86" s="213">
        <f>S86*H86</f>
        <v>0</v>
      </c>
      <c r="U86" s="39"/>
      <c r="V86" s="39"/>
      <c r="W86" s="39"/>
      <c r="X86" s="39"/>
      <c r="Y86" s="39"/>
      <c r="Z86" s="39"/>
      <c r="AA86" s="39"/>
      <c r="AB86" s="39"/>
      <c r="AC86" s="39"/>
      <c r="AD86" s="39"/>
      <c r="AE86" s="39"/>
      <c r="AR86" s="214" t="s">
        <v>346</v>
      </c>
      <c r="AT86" s="214" t="s">
        <v>119</v>
      </c>
      <c r="AU86" s="214" t="s">
        <v>79</v>
      </c>
      <c r="AY86" s="18" t="s">
        <v>118</v>
      </c>
      <c r="BE86" s="215">
        <f>IF(N86="základní",J86,0)</f>
        <v>0</v>
      </c>
      <c r="BF86" s="215">
        <f>IF(N86="snížená",J86,0)</f>
        <v>0</v>
      </c>
      <c r="BG86" s="215">
        <f>IF(N86="zákl. přenesená",J86,0)</f>
        <v>0</v>
      </c>
      <c r="BH86" s="215">
        <f>IF(N86="sníž. přenesená",J86,0)</f>
        <v>0</v>
      </c>
      <c r="BI86" s="215">
        <f>IF(N86="nulová",J86,0)</f>
        <v>0</v>
      </c>
      <c r="BJ86" s="18" t="s">
        <v>79</v>
      </c>
      <c r="BK86" s="215">
        <f>ROUND(I86*H86,2)</f>
        <v>0</v>
      </c>
      <c r="BL86" s="18" t="s">
        <v>346</v>
      </c>
      <c r="BM86" s="214" t="s">
        <v>347</v>
      </c>
    </row>
    <row r="87" s="2" customFormat="1">
      <c r="A87" s="39"/>
      <c r="B87" s="40"/>
      <c r="C87" s="41"/>
      <c r="D87" s="216" t="s">
        <v>126</v>
      </c>
      <c r="E87" s="41"/>
      <c r="F87" s="217" t="s">
        <v>348</v>
      </c>
      <c r="G87" s="41"/>
      <c r="H87" s="41"/>
      <c r="I87" s="218"/>
      <c r="J87" s="41"/>
      <c r="K87" s="41"/>
      <c r="L87" s="45"/>
      <c r="M87" s="219"/>
      <c r="N87" s="220"/>
      <c r="O87" s="85"/>
      <c r="P87" s="85"/>
      <c r="Q87" s="85"/>
      <c r="R87" s="85"/>
      <c r="S87" s="85"/>
      <c r="T87" s="86"/>
      <c r="U87" s="39"/>
      <c r="V87" s="39"/>
      <c r="W87" s="39"/>
      <c r="X87" s="39"/>
      <c r="Y87" s="39"/>
      <c r="Z87" s="39"/>
      <c r="AA87" s="39"/>
      <c r="AB87" s="39"/>
      <c r="AC87" s="39"/>
      <c r="AD87" s="39"/>
      <c r="AE87" s="39"/>
      <c r="AT87" s="18" t="s">
        <v>126</v>
      </c>
      <c r="AU87" s="18" t="s">
        <v>79</v>
      </c>
    </row>
    <row r="88" s="12" customFormat="1" ht="25.92" customHeight="1">
      <c r="A88" s="12"/>
      <c r="B88" s="189"/>
      <c r="C88" s="190"/>
      <c r="D88" s="191" t="s">
        <v>70</v>
      </c>
      <c r="E88" s="192" t="s">
        <v>171</v>
      </c>
      <c r="F88" s="192" t="s">
        <v>349</v>
      </c>
      <c r="G88" s="190"/>
      <c r="H88" s="190"/>
      <c r="I88" s="193"/>
      <c r="J88" s="194">
        <f>BK88</f>
        <v>0</v>
      </c>
      <c r="K88" s="190"/>
      <c r="L88" s="195"/>
      <c r="M88" s="196"/>
      <c r="N88" s="197"/>
      <c r="O88" s="197"/>
      <c r="P88" s="198">
        <f>SUM(P89:P96)</f>
        <v>0</v>
      </c>
      <c r="Q88" s="197"/>
      <c r="R88" s="198">
        <f>SUM(R89:R96)</f>
        <v>0</v>
      </c>
      <c r="S88" s="197"/>
      <c r="T88" s="199">
        <f>SUM(T89:T96)</f>
        <v>0.16475000000000001</v>
      </c>
      <c r="U88" s="12"/>
      <c r="V88" s="12"/>
      <c r="W88" s="12"/>
      <c r="X88" s="12"/>
      <c r="Y88" s="12"/>
      <c r="Z88" s="12"/>
      <c r="AA88" s="12"/>
      <c r="AB88" s="12"/>
      <c r="AC88" s="12"/>
      <c r="AD88" s="12"/>
      <c r="AE88" s="12"/>
      <c r="AR88" s="200" t="s">
        <v>81</v>
      </c>
      <c r="AT88" s="201" t="s">
        <v>70</v>
      </c>
      <c r="AU88" s="201" t="s">
        <v>71</v>
      </c>
      <c r="AY88" s="200" t="s">
        <v>118</v>
      </c>
      <c r="BK88" s="202">
        <f>SUM(BK89:BK96)</f>
        <v>0</v>
      </c>
    </row>
    <row r="89" s="2" customFormat="1" ht="24.15" customHeight="1">
      <c r="A89" s="39"/>
      <c r="B89" s="40"/>
      <c r="C89" s="203" t="s">
        <v>81</v>
      </c>
      <c r="D89" s="203" t="s">
        <v>119</v>
      </c>
      <c r="E89" s="204" t="s">
        <v>350</v>
      </c>
      <c r="F89" s="205" t="s">
        <v>351</v>
      </c>
      <c r="G89" s="206" t="s">
        <v>178</v>
      </c>
      <c r="H89" s="207">
        <v>120</v>
      </c>
      <c r="I89" s="208"/>
      <c r="J89" s="209">
        <f>ROUND(I89*H89,2)</f>
        <v>0</v>
      </c>
      <c r="K89" s="205" t="s">
        <v>123</v>
      </c>
      <c r="L89" s="45"/>
      <c r="M89" s="210" t="s">
        <v>19</v>
      </c>
      <c r="N89" s="211" t="s">
        <v>42</v>
      </c>
      <c r="O89" s="85"/>
      <c r="P89" s="212">
        <f>O89*H89</f>
        <v>0</v>
      </c>
      <c r="Q89" s="212">
        <v>0</v>
      </c>
      <c r="R89" s="212">
        <f>Q89*H89</f>
        <v>0</v>
      </c>
      <c r="S89" s="212">
        <v>0.00062</v>
      </c>
      <c r="T89" s="213">
        <f>S89*H89</f>
        <v>0.074399999999999994</v>
      </c>
      <c r="U89" s="39"/>
      <c r="V89" s="39"/>
      <c r="W89" s="39"/>
      <c r="X89" s="39"/>
      <c r="Y89" s="39"/>
      <c r="Z89" s="39"/>
      <c r="AA89" s="39"/>
      <c r="AB89" s="39"/>
      <c r="AC89" s="39"/>
      <c r="AD89" s="39"/>
      <c r="AE89" s="39"/>
      <c r="AR89" s="214" t="s">
        <v>346</v>
      </c>
      <c r="AT89" s="214" t="s">
        <v>119</v>
      </c>
      <c r="AU89" s="214" t="s">
        <v>79</v>
      </c>
      <c r="AY89" s="18" t="s">
        <v>118</v>
      </c>
      <c r="BE89" s="215">
        <f>IF(N89="základní",J89,0)</f>
        <v>0</v>
      </c>
      <c r="BF89" s="215">
        <f>IF(N89="snížená",J89,0)</f>
        <v>0</v>
      </c>
      <c r="BG89" s="215">
        <f>IF(N89="zákl. přenesená",J89,0)</f>
        <v>0</v>
      </c>
      <c r="BH89" s="215">
        <f>IF(N89="sníž. přenesená",J89,0)</f>
        <v>0</v>
      </c>
      <c r="BI89" s="215">
        <f>IF(N89="nulová",J89,0)</f>
        <v>0</v>
      </c>
      <c r="BJ89" s="18" t="s">
        <v>79</v>
      </c>
      <c r="BK89" s="215">
        <f>ROUND(I89*H89,2)</f>
        <v>0</v>
      </c>
      <c r="BL89" s="18" t="s">
        <v>346</v>
      </c>
      <c r="BM89" s="214" t="s">
        <v>352</v>
      </c>
    </row>
    <row r="90" s="2" customFormat="1">
      <c r="A90" s="39"/>
      <c r="B90" s="40"/>
      <c r="C90" s="41"/>
      <c r="D90" s="216" t="s">
        <v>126</v>
      </c>
      <c r="E90" s="41"/>
      <c r="F90" s="217" t="s">
        <v>353</v>
      </c>
      <c r="G90" s="41"/>
      <c r="H90" s="41"/>
      <c r="I90" s="218"/>
      <c r="J90" s="41"/>
      <c r="K90" s="41"/>
      <c r="L90" s="45"/>
      <c r="M90" s="219"/>
      <c r="N90" s="220"/>
      <c r="O90" s="85"/>
      <c r="P90" s="85"/>
      <c r="Q90" s="85"/>
      <c r="R90" s="85"/>
      <c r="S90" s="85"/>
      <c r="T90" s="86"/>
      <c r="U90" s="39"/>
      <c r="V90" s="39"/>
      <c r="W90" s="39"/>
      <c r="X90" s="39"/>
      <c r="Y90" s="39"/>
      <c r="Z90" s="39"/>
      <c r="AA90" s="39"/>
      <c r="AB90" s="39"/>
      <c r="AC90" s="39"/>
      <c r="AD90" s="39"/>
      <c r="AE90" s="39"/>
      <c r="AT90" s="18" t="s">
        <v>126</v>
      </c>
      <c r="AU90" s="18" t="s">
        <v>79</v>
      </c>
    </row>
    <row r="91" s="2" customFormat="1" ht="16.5" customHeight="1">
      <c r="A91" s="39"/>
      <c r="B91" s="40"/>
      <c r="C91" s="203" t="s">
        <v>144</v>
      </c>
      <c r="D91" s="203" t="s">
        <v>119</v>
      </c>
      <c r="E91" s="204" t="s">
        <v>354</v>
      </c>
      <c r="F91" s="205" t="s">
        <v>355</v>
      </c>
      <c r="G91" s="206" t="s">
        <v>122</v>
      </c>
      <c r="H91" s="207">
        <v>35</v>
      </c>
      <c r="I91" s="208"/>
      <c r="J91" s="209">
        <f>ROUND(I91*H91,2)</f>
        <v>0</v>
      </c>
      <c r="K91" s="205" t="s">
        <v>123</v>
      </c>
      <c r="L91" s="45"/>
      <c r="M91" s="210" t="s">
        <v>19</v>
      </c>
      <c r="N91" s="211" t="s">
        <v>42</v>
      </c>
      <c r="O91" s="85"/>
      <c r="P91" s="212">
        <f>O91*H91</f>
        <v>0</v>
      </c>
      <c r="Q91" s="212">
        <v>0</v>
      </c>
      <c r="R91" s="212">
        <f>Q91*H91</f>
        <v>0</v>
      </c>
      <c r="S91" s="212">
        <v>0.00025000000000000001</v>
      </c>
      <c r="T91" s="213">
        <f>S91*H91</f>
        <v>0.0087500000000000008</v>
      </c>
      <c r="U91" s="39"/>
      <c r="V91" s="39"/>
      <c r="W91" s="39"/>
      <c r="X91" s="39"/>
      <c r="Y91" s="39"/>
      <c r="Z91" s="39"/>
      <c r="AA91" s="39"/>
      <c r="AB91" s="39"/>
      <c r="AC91" s="39"/>
      <c r="AD91" s="39"/>
      <c r="AE91" s="39"/>
      <c r="AR91" s="214" t="s">
        <v>346</v>
      </c>
      <c r="AT91" s="214" t="s">
        <v>119</v>
      </c>
      <c r="AU91" s="214" t="s">
        <v>79</v>
      </c>
      <c r="AY91" s="18" t="s">
        <v>118</v>
      </c>
      <c r="BE91" s="215">
        <f>IF(N91="základní",J91,0)</f>
        <v>0</v>
      </c>
      <c r="BF91" s="215">
        <f>IF(N91="snížená",J91,0)</f>
        <v>0</v>
      </c>
      <c r="BG91" s="215">
        <f>IF(N91="zákl. přenesená",J91,0)</f>
        <v>0</v>
      </c>
      <c r="BH91" s="215">
        <f>IF(N91="sníž. přenesená",J91,0)</f>
        <v>0</v>
      </c>
      <c r="BI91" s="215">
        <f>IF(N91="nulová",J91,0)</f>
        <v>0</v>
      </c>
      <c r="BJ91" s="18" t="s">
        <v>79</v>
      </c>
      <c r="BK91" s="215">
        <f>ROUND(I91*H91,2)</f>
        <v>0</v>
      </c>
      <c r="BL91" s="18" t="s">
        <v>346</v>
      </c>
      <c r="BM91" s="214" t="s">
        <v>356</v>
      </c>
    </row>
    <row r="92" s="2" customFormat="1">
      <c r="A92" s="39"/>
      <c r="B92" s="40"/>
      <c r="C92" s="41"/>
      <c r="D92" s="216" t="s">
        <v>126</v>
      </c>
      <c r="E92" s="41"/>
      <c r="F92" s="217" t="s">
        <v>357</v>
      </c>
      <c r="G92" s="41"/>
      <c r="H92" s="41"/>
      <c r="I92" s="218"/>
      <c r="J92" s="41"/>
      <c r="K92" s="41"/>
      <c r="L92" s="45"/>
      <c r="M92" s="219"/>
      <c r="N92" s="220"/>
      <c r="O92" s="85"/>
      <c r="P92" s="85"/>
      <c r="Q92" s="85"/>
      <c r="R92" s="85"/>
      <c r="S92" s="85"/>
      <c r="T92" s="86"/>
      <c r="U92" s="39"/>
      <c r="V92" s="39"/>
      <c r="W92" s="39"/>
      <c r="X92" s="39"/>
      <c r="Y92" s="39"/>
      <c r="Z92" s="39"/>
      <c r="AA92" s="39"/>
      <c r="AB92" s="39"/>
      <c r="AC92" s="39"/>
      <c r="AD92" s="39"/>
      <c r="AE92" s="39"/>
      <c r="AT92" s="18" t="s">
        <v>126</v>
      </c>
      <c r="AU92" s="18" t="s">
        <v>79</v>
      </c>
    </row>
    <row r="93" s="2" customFormat="1" ht="16.5" customHeight="1">
      <c r="A93" s="39"/>
      <c r="B93" s="40"/>
      <c r="C93" s="203" t="s">
        <v>149</v>
      </c>
      <c r="D93" s="203" t="s">
        <v>119</v>
      </c>
      <c r="E93" s="204" t="s">
        <v>358</v>
      </c>
      <c r="F93" s="205" t="s">
        <v>359</v>
      </c>
      <c r="G93" s="206" t="s">
        <v>122</v>
      </c>
      <c r="H93" s="207">
        <v>120</v>
      </c>
      <c r="I93" s="208"/>
      <c r="J93" s="209">
        <f>ROUND(I93*H93,2)</f>
        <v>0</v>
      </c>
      <c r="K93" s="205" t="s">
        <v>123</v>
      </c>
      <c r="L93" s="45"/>
      <c r="M93" s="210" t="s">
        <v>19</v>
      </c>
      <c r="N93" s="211" t="s">
        <v>42</v>
      </c>
      <c r="O93" s="85"/>
      <c r="P93" s="212">
        <f>O93*H93</f>
        <v>0</v>
      </c>
      <c r="Q93" s="212">
        <v>0</v>
      </c>
      <c r="R93" s="212">
        <f>Q93*H93</f>
        <v>0</v>
      </c>
      <c r="S93" s="212">
        <v>0.00055000000000000003</v>
      </c>
      <c r="T93" s="213">
        <f>S93*H93</f>
        <v>0.066000000000000003</v>
      </c>
      <c r="U93" s="39"/>
      <c r="V93" s="39"/>
      <c r="W93" s="39"/>
      <c r="X93" s="39"/>
      <c r="Y93" s="39"/>
      <c r="Z93" s="39"/>
      <c r="AA93" s="39"/>
      <c r="AB93" s="39"/>
      <c r="AC93" s="39"/>
      <c r="AD93" s="39"/>
      <c r="AE93" s="39"/>
      <c r="AR93" s="214" t="s">
        <v>346</v>
      </c>
      <c r="AT93" s="214" t="s">
        <v>119</v>
      </c>
      <c r="AU93" s="214" t="s">
        <v>79</v>
      </c>
      <c r="AY93" s="18" t="s">
        <v>118</v>
      </c>
      <c r="BE93" s="215">
        <f>IF(N93="základní",J93,0)</f>
        <v>0</v>
      </c>
      <c r="BF93" s="215">
        <f>IF(N93="snížená",J93,0)</f>
        <v>0</v>
      </c>
      <c r="BG93" s="215">
        <f>IF(N93="zákl. přenesená",J93,0)</f>
        <v>0</v>
      </c>
      <c r="BH93" s="215">
        <f>IF(N93="sníž. přenesená",J93,0)</f>
        <v>0</v>
      </c>
      <c r="BI93" s="215">
        <f>IF(N93="nulová",J93,0)</f>
        <v>0</v>
      </c>
      <c r="BJ93" s="18" t="s">
        <v>79</v>
      </c>
      <c r="BK93" s="215">
        <f>ROUND(I93*H93,2)</f>
        <v>0</v>
      </c>
      <c r="BL93" s="18" t="s">
        <v>346</v>
      </c>
      <c r="BM93" s="214" t="s">
        <v>360</v>
      </c>
    </row>
    <row r="94" s="2" customFormat="1">
      <c r="A94" s="39"/>
      <c r="B94" s="40"/>
      <c r="C94" s="41"/>
      <c r="D94" s="216" t="s">
        <v>126</v>
      </c>
      <c r="E94" s="41"/>
      <c r="F94" s="217" t="s">
        <v>361</v>
      </c>
      <c r="G94" s="41"/>
      <c r="H94" s="41"/>
      <c r="I94" s="218"/>
      <c r="J94" s="41"/>
      <c r="K94" s="41"/>
      <c r="L94" s="45"/>
      <c r="M94" s="219"/>
      <c r="N94" s="220"/>
      <c r="O94" s="85"/>
      <c r="P94" s="85"/>
      <c r="Q94" s="85"/>
      <c r="R94" s="85"/>
      <c r="S94" s="85"/>
      <c r="T94" s="86"/>
      <c r="U94" s="39"/>
      <c r="V94" s="39"/>
      <c r="W94" s="39"/>
      <c r="X94" s="39"/>
      <c r="Y94" s="39"/>
      <c r="Z94" s="39"/>
      <c r="AA94" s="39"/>
      <c r="AB94" s="39"/>
      <c r="AC94" s="39"/>
      <c r="AD94" s="39"/>
      <c r="AE94" s="39"/>
      <c r="AT94" s="18" t="s">
        <v>126</v>
      </c>
      <c r="AU94" s="18" t="s">
        <v>79</v>
      </c>
    </row>
    <row r="95" s="2" customFormat="1" ht="16.5" customHeight="1">
      <c r="A95" s="39"/>
      <c r="B95" s="40"/>
      <c r="C95" s="203" t="s">
        <v>153</v>
      </c>
      <c r="D95" s="203" t="s">
        <v>119</v>
      </c>
      <c r="E95" s="204" t="s">
        <v>362</v>
      </c>
      <c r="F95" s="205" t="s">
        <v>363</v>
      </c>
      <c r="G95" s="206" t="s">
        <v>122</v>
      </c>
      <c r="H95" s="207">
        <v>6</v>
      </c>
      <c r="I95" s="208"/>
      <c r="J95" s="209">
        <f>ROUND(I95*H95,2)</f>
        <v>0</v>
      </c>
      <c r="K95" s="205" t="s">
        <v>123</v>
      </c>
      <c r="L95" s="45"/>
      <c r="M95" s="210" t="s">
        <v>19</v>
      </c>
      <c r="N95" s="211" t="s">
        <v>42</v>
      </c>
      <c r="O95" s="85"/>
      <c r="P95" s="212">
        <f>O95*H95</f>
        <v>0</v>
      </c>
      <c r="Q95" s="212">
        <v>0</v>
      </c>
      <c r="R95" s="212">
        <f>Q95*H95</f>
        <v>0</v>
      </c>
      <c r="S95" s="212">
        <v>0.0025999999999999999</v>
      </c>
      <c r="T95" s="213">
        <f>S95*H95</f>
        <v>0.015599999999999999</v>
      </c>
      <c r="U95" s="39"/>
      <c r="V95" s="39"/>
      <c r="W95" s="39"/>
      <c r="X95" s="39"/>
      <c r="Y95" s="39"/>
      <c r="Z95" s="39"/>
      <c r="AA95" s="39"/>
      <c r="AB95" s="39"/>
      <c r="AC95" s="39"/>
      <c r="AD95" s="39"/>
      <c r="AE95" s="39"/>
      <c r="AR95" s="214" t="s">
        <v>346</v>
      </c>
      <c r="AT95" s="214" t="s">
        <v>119</v>
      </c>
      <c r="AU95" s="214" t="s">
        <v>79</v>
      </c>
      <c r="AY95" s="18" t="s">
        <v>118</v>
      </c>
      <c r="BE95" s="215">
        <f>IF(N95="základní",J95,0)</f>
        <v>0</v>
      </c>
      <c r="BF95" s="215">
        <f>IF(N95="snížená",J95,0)</f>
        <v>0</v>
      </c>
      <c r="BG95" s="215">
        <f>IF(N95="zákl. přenesená",J95,0)</f>
        <v>0</v>
      </c>
      <c r="BH95" s="215">
        <f>IF(N95="sníž. přenesená",J95,0)</f>
        <v>0</v>
      </c>
      <c r="BI95" s="215">
        <f>IF(N95="nulová",J95,0)</f>
        <v>0</v>
      </c>
      <c r="BJ95" s="18" t="s">
        <v>79</v>
      </c>
      <c r="BK95" s="215">
        <f>ROUND(I95*H95,2)</f>
        <v>0</v>
      </c>
      <c r="BL95" s="18" t="s">
        <v>346</v>
      </c>
      <c r="BM95" s="214" t="s">
        <v>364</v>
      </c>
    </row>
    <row r="96" s="2" customFormat="1">
      <c r="A96" s="39"/>
      <c r="B96" s="40"/>
      <c r="C96" s="41"/>
      <c r="D96" s="216" t="s">
        <v>126</v>
      </c>
      <c r="E96" s="41"/>
      <c r="F96" s="217" t="s">
        <v>365</v>
      </c>
      <c r="G96" s="41"/>
      <c r="H96" s="41"/>
      <c r="I96" s="218"/>
      <c r="J96" s="41"/>
      <c r="K96" s="41"/>
      <c r="L96" s="45"/>
      <c r="M96" s="219"/>
      <c r="N96" s="220"/>
      <c r="O96" s="85"/>
      <c r="P96" s="85"/>
      <c r="Q96" s="85"/>
      <c r="R96" s="85"/>
      <c r="S96" s="85"/>
      <c r="T96" s="86"/>
      <c r="U96" s="39"/>
      <c r="V96" s="39"/>
      <c r="W96" s="39"/>
      <c r="X96" s="39"/>
      <c r="Y96" s="39"/>
      <c r="Z96" s="39"/>
      <c r="AA96" s="39"/>
      <c r="AB96" s="39"/>
      <c r="AC96" s="39"/>
      <c r="AD96" s="39"/>
      <c r="AE96" s="39"/>
      <c r="AT96" s="18" t="s">
        <v>126</v>
      </c>
      <c r="AU96" s="18" t="s">
        <v>79</v>
      </c>
    </row>
    <row r="97" s="12" customFormat="1" ht="25.92" customHeight="1">
      <c r="A97" s="12"/>
      <c r="B97" s="189"/>
      <c r="C97" s="190"/>
      <c r="D97" s="191" t="s">
        <v>70</v>
      </c>
      <c r="E97" s="192" t="s">
        <v>313</v>
      </c>
      <c r="F97" s="192" t="s">
        <v>366</v>
      </c>
      <c r="G97" s="190"/>
      <c r="H97" s="190"/>
      <c r="I97" s="193"/>
      <c r="J97" s="194">
        <f>BK97</f>
        <v>0</v>
      </c>
      <c r="K97" s="190"/>
      <c r="L97" s="195"/>
      <c r="M97" s="196"/>
      <c r="N97" s="197"/>
      <c r="O97" s="197"/>
      <c r="P97" s="198">
        <f>SUM(P98:P101)</f>
        <v>0</v>
      </c>
      <c r="Q97" s="197"/>
      <c r="R97" s="198">
        <f>SUM(R98:R101)</f>
        <v>0</v>
      </c>
      <c r="S97" s="197"/>
      <c r="T97" s="199">
        <f>SUM(T98:T101)</f>
        <v>0</v>
      </c>
      <c r="U97" s="12"/>
      <c r="V97" s="12"/>
      <c r="W97" s="12"/>
      <c r="X97" s="12"/>
      <c r="Y97" s="12"/>
      <c r="Z97" s="12"/>
      <c r="AA97" s="12"/>
      <c r="AB97" s="12"/>
      <c r="AC97" s="12"/>
      <c r="AD97" s="12"/>
      <c r="AE97" s="12"/>
      <c r="AR97" s="200" t="s">
        <v>144</v>
      </c>
      <c r="AT97" s="201" t="s">
        <v>70</v>
      </c>
      <c r="AU97" s="201" t="s">
        <v>71</v>
      </c>
      <c r="AY97" s="200" t="s">
        <v>118</v>
      </c>
      <c r="BK97" s="202">
        <f>SUM(BK98:BK101)</f>
        <v>0</v>
      </c>
    </row>
    <row r="98" s="2" customFormat="1" ht="24.15" customHeight="1">
      <c r="A98" s="39"/>
      <c r="B98" s="40"/>
      <c r="C98" s="203" t="s">
        <v>158</v>
      </c>
      <c r="D98" s="203" t="s">
        <v>119</v>
      </c>
      <c r="E98" s="204" t="s">
        <v>367</v>
      </c>
      <c r="F98" s="205" t="s">
        <v>368</v>
      </c>
      <c r="G98" s="206" t="s">
        <v>369</v>
      </c>
      <c r="H98" s="207">
        <v>8</v>
      </c>
      <c r="I98" s="208"/>
      <c r="J98" s="209">
        <f>ROUND(I98*H98,2)</f>
        <v>0</v>
      </c>
      <c r="K98" s="205" t="s">
        <v>123</v>
      </c>
      <c r="L98" s="45"/>
      <c r="M98" s="210" t="s">
        <v>19</v>
      </c>
      <c r="N98" s="211" t="s">
        <v>42</v>
      </c>
      <c r="O98" s="85"/>
      <c r="P98" s="212">
        <f>O98*H98</f>
        <v>0</v>
      </c>
      <c r="Q98" s="212">
        <v>0</v>
      </c>
      <c r="R98" s="212">
        <f>Q98*H98</f>
        <v>0</v>
      </c>
      <c r="S98" s="212">
        <v>0</v>
      </c>
      <c r="T98" s="213">
        <f>S98*H98</f>
        <v>0</v>
      </c>
      <c r="U98" s="39"/>
      <c r="V98" s="39"/>
      <c r="W98" s="39"/>
      <c r="X98" s="39"/>
      <c r="Y98" s="39"/>
      <c r="Z98" s="39"/>
      <c r="AA98" s="39"/>
      <c r="AB98" s="39"/>
      <c r="AC98" s="39"/>
      <c r="AD98" s="39"/>
      <c r="AE98" s="39"/>
      <c r="AR98" s="214" t="s">
        <v>370</v>
      </c>
      <c r="AT98" s="214" t="s">
        <v>119</v>
      </c>
      <c r="AU98" s="214" t="s">
        <v>79</v>
      </c>
      <c r="AY98" s="18" t="s">
        <v>118</v>
      </c>
      <c r="BE98" s="215">
        <f>IF(N98="základní",J98,0)</f>
        <v>0</v>
      </c>
      <c r="BF98" s="215">
        <f>IF(N98="snížená",J98,0)</f>
        <v>0</v>
      </c>
      <c r="BG98" s="215">
        <f>IF(N98="zákl. přenesená",J98,0)</f>
        <v>0</v>
      </c>
      <c r="BH98" s="215">
        <f>IF(N98="sníž. přenesená",J98,0)</f>
        <v>0</v>
      </c>
      <c r="BI98" s="215">
        <f>IF(N98="nulová",J98,0)</f>
        <v>0</v>
      </c>
      <c r="BJ98" s="18" t="s">
        <v>79</v>
      </c>
      <c r="BK98" s="215">
        <f>ROUND(I98*H98,2)</f>
        <v>0</v>
      </c>
      <c r="BL98" s="18" t="s">
        <v>370</v>
      </c>
      <c r="BM98" s="214" t="s">
        <v>371</v>
      </c>
    </row>
    <row r="99" s="2" customFormat="1">
      <c r="A99" s="39"/>
      <c r="B99" s="40"/>
      <c r="C99" s="41"/>
      <c r="D99" s="216" t="s">
        <v>126</v>
      </c>
      <c r="E99" s="41"/>
      <c r="F99" s="217" t="s">
        <v>372</v>
      </c>
      <c r="G99" s="41"/>
      <c r="H99" s="41"/>
      <c r="I99" s="218"/>
      <c r="J99" s="41"/>
      <c r="K99" s="41"/>
      <c r="L99" s="45"/>
      <c r="M99" s="219"/>
      <c r="N99" s="220"/>
      <c r="O99" s="85"/>
      <c r="P99" s="85"/>
      <c r="Q99" s="85"/>
      <c r="R99" s="85"/>
      <c r="S99" s="85"/>
      <c r="T99" s="86"/>
      <c r="U99" s="39"/>
      <c r="V99" s="39"/>
      <c r="W99" s="39"/>
      <c r="X99" s="39"/>
      <c r="Y99" s="39"/>
      <c r="Z99" s="39"/>
      <c r="AA99" s="39"/>
      <c r="AB99" s="39"/>
      <c r="AC99" s="39"/>
      <c r="AD99" s="39"/>
      <c r="AE99" s="39"/>
      <c r="AT99" s="18" t="s">
        <v>126</v>
      </c>
      <c r="AU99" s="18" t="s">
        <v>79</v>
      </c>
    </row>
    <row r="100" s="2" customFormat="1" ht="24.15" customHeight="1">
      <c r="A100" s="39"/>
      <c r="B100" s="40"/>
      <c r="C100" s="203" t="s">
        <v>135</v>
      </c>
      <c r="D100" s="203" t="s">
        <v>119</v>
      </c>
      <c r="E100" s="204" t="s">
        <v>373</v>
      </c>
      <c r="F100" s="205" t="s">
        <v>374</v>
      </c>
      <c r="G100" s="206" t="s">
        <v>369</v>
      </c>
      <c r="H100" s="207">
        <v>8</v>
      </c>
      <c r="I100" s="208"/>
      <c r="J100" s="209">
        <f>ROUND(I100*H100,2)</f>
        <v>0</v>
      </c>
      <c r="K100" s="205" t="s">
        <v>123</v>
      </c>
      <c r="L100" s="45"/>
      <c r="M100" s="210" t="s">
        <v>19</v>
      </c>
      <c r="N100" s="211" t="s">
        <v>42</v>
      </c>
      <c r="O100" s="85"/>
      <c r="P100" s="212">
        <f>O100*H100</f>
        <v>0</v>
      </c>
      <c r="Q100" s="212">
        <v>0</v>
      </c>
      <c r="R100" s="212">
        <f>Q100*H100</f>
        <v>0</v>
      </c>
      <c r="S100" s="212">
        <v>0</v>
      </c>
      <c r="T100" s="213">
        <f>S100*H100</f>
        <v>0</v>
      </c>
      <c r="U100" s="39"/>
      <c r="V100" s="39"/>
      <c r="W100" s="39"/>
      <c r="X100" s="39"/>
      <c r="Y100" s="39"/>
      <c r="Z100" s="39"/>
      <c r="AA100" s="39"/>
      <c r="AB100" s="39"/>
      <c r="AC100" s="39"/>
      <c r="AD100" s="39"/>
      <c r="AE100" s="39"/>
      <c r="AR100" s="214" t="s">
        <v>370</v>
      </c>
      <c r="AT100" s="214" t="s">
        <v>119</v>
      </c>
      <c r="AU100" s="214" t="s">
        <v>79</v>
      </c>
      <c r="AY100" s="18" t="s">
        <v>118</v>
      </c>
      <c r="BE100" s="215">
        <f>IF(N100="základní",J100,0)</f>
        <v>0</v>
      </c>
      <c r="BF100" s="215">
        <f>IF(N100="snížená",J100,0)</f>
        <v>0</v>
      </c>
      <c r="BG100" s="215">
        <f>IF(N100="zákl. přenesená",J100,0)</f>
        <v>0</v>
      </c>
      <c r="BH100" s="215">
        <f>IF(N100="sníž. přenesená",J100,0)</f>
        <v>0</v>
      </c>
      <c r="BI100" s="215">
        <f>IF(N100="nulová",J100,0)</f>
        <v>0</v>
      </c>
      <c r="BJ100" s="18" t="s">
        <v>79</v>
      </c>
      <c r="BK100" s="215">
        <f>ROUND(I100*H100,2)</f>
        <v>0</v>
      </c>
      <c r="BL100" s="18" t="s">
        <v>370</v>
      </c>
      <c r="BM100" s="214" t="s">
        <v>375</v>
      </c>
    </row>
    <row r="101" s="2" customFormat="1">
      <c r="A101" s="39"/>
      <c r="B101" s="40"/>
      <c r="C101" s="41"/>
      <c r="D101" s="216" t="s">
        <v>126</v>
      </c>
      <c r="E101" s="41"/>
      <c r="F101" s="217" t="s">
        <v>376</v>
      </c>
      <c r="G101" s="41"/>
      <c r="H101" s="41"/>
      <c r="I101" s="218"/>
      <c r="J101" s="41"/>
      <c r="K101" s="41"/>
      <c r="L101" s="45"/>
      <c r="M101" s="219"/>
      <c r="N101" s="220"/>
      <c r="O101" s="85"/>
      <c r="P101" s="85"/>
      <c r="Q101" s="85"/>
      <c r="R101" s="85"/>
      <c r="S101" s="85"/>
      <c r="T101" s="86"/>
      <c r="U101" s="39"/>
      <c r="V101" s="39"/>
      <c r="W101" s="39"/>
      <c r="X101" s="39"/>
      <c r="Y101" s="39"/>
      <c r="Z101" s="39"/>
      <c r="AA101" s="39"/>
      <c r="AB101" s="39"/>
      <c r="AC101" s="39"/>
      <c r="AD101" s="39"/>
      <c r="AE101" s="39"/>
      <c r="AT101" s="18" t="s">
        <v>126</v>
      </c>
      <c r="AU101" s="18" t="s">
        <v>79</v>
      </c>
    </row>
    <row r="102" s="12" customFormat="1" ht="25.92" customHeight="1">
      <c r="A102" s="12"/>
      <c r="B102" s="189"/>
      <c r="C102" s="190"/>
      <c r="D102" s="191" t="s">
        <v>70</v>
      </c>
      <c r="E102" s="192" t="s">
        <v>70</v>
      </c>
      <c r="F102" s="192" t="s">
        <v>377</v>
      </c>
      <c r="G102" s="190"/>
      <c r="H102" s="190"/>
      <c r="I102" s="193"/>
      <c r="J102" s="194">
        <f>BK102</f>
        <v>0</v>
      </c>
      <c r="K102" s="190"/>
      <c r="L102" s="195"/>
      <c r="M102" s="196"/>
      <c r="N102" s="197"/>
      <c r="O102" s="197"/>
      <c r="P102" s="198">
        <f>SUM(P103:P104)</f>
        <v>0</v>
      </c>
      <c r="Q102" s="197"/>
      <c r="R102" s="198">
        <f>SUM(R103:R104)</f>
        <v>0</v>
      </c>
      <c r="S102" s="197"/>
      <c r="T102" s="199">
        <f>SUM(T103:T104)</f>
        <v>0</v>
      </c>
      <c r="U102" s="12"/>
      <c r="V102" s="12"/>
      <c r="W102" s="12"/>
      <c r="X102" s="12"/>
      <c r="Y102" s="12"/>
      <c r="Z102" s="12"/>
      <c r="AA102" s="12"/>
      <c r="AB102" s="12"/>
      <c r="AC102" s="12"/>
      <c r="AD102" s="12"/>
      <c r="AE102" s="12"/>
      <c r="AR102" s="200" t="s">
        <v>81</v>
      </c>
      <c r="AT102" s="201" t="s">
        <v>70</v>
      </c>
      <c r="AU102" s="201" t="s">
        <v>71</v>
      </c>
      <c r="AY102" s="200" t="s">
        <v>118</v>
      </c>
      <c r="BK102" s="202">
        <f>SUM(BK103:BK104)</f>
        <v>0</v>
      </c>
    </row>
    <row r="103" s="2" customFormat="1" ht="16.5" customHeight="1">
      <c r="A103" s="39"/>
      <c r="B103" s="40"/>
      <c r="C103" s="203" t="s">
        <v>140</v>
      </c>
      <c r="D103" s="203" t="s">
        <v>119</v>
      </c>
      <c r="E103" s="204" t="s">
        <v>378</v>
      </c>
      <c r="F103" s="205" t="s">
        <v>379</v>
      </c>
      <c r="G103" s="206" t="s">
        <v>380</v>
      </c>
      <c r="H103" s="207">
        <v>1</v>
      </c>
      <c r="I103" s="208"/>
      <c r="J103" s="209">
        <f>ROUND(I103*H103,2)</f>
        <v>0</v>
      </c>
      <c r="K103" s="205" t="s">
        <v>123</v>
      </c>
      <c r="L103" s="45"/>
      <c r="M103" s="210" t="s">
        <v>19</v>
      </c>
      <c r="N103" s="211" t="s">
        <v>42</v>
      </c>
      <c r="O103" s="85"/>
      <c r="P103" s="212">
        <f>O103*H103</f>
        <v>0</v>
      </c>
      <c r="Q103" s="212">
        <v>0</v>
      </c>
      <c r="R103" s="212">
        <f>Q103*H103</f>
        <v>0</v>
      </c>
      <c r="S103" s="212">
        <v>0</v>
      </c>
      <c r="T103" s="213">
        <f>S103*H103</f>
        <v>0</v>
      </c>
      <c r="U103" s="39"/>
      <c r="V103" s="39"/>
      <c r="W103" s="39"/>
      <c r="X103" s="39"/>
      <c r="Y103" s="39"/>
      <c r="Z103" s="39"/>
      <c r="AA103" s="39"/>
      <c r="AB103" s="39"/>
      <c r="AC103" s="39"/>
      <c r="AD103" s="39"/>
      <c r="AE103" s="39"/>
      <c r="AR103" s="214" t="s">
        <v>346</v>
      </c>
      <c r="AT103" s="214" t="s">
        <v>119</v>
      </c>
      <c r="AU103" s="214" t="s">
        <v>79</v>
      </c>
      <c r="AY103" s="18" t="s">
        <v>118</v>
      </c>
      <c r="BE103" s="215">
        <f>IF(N103="základní",J103,0)</f>
        <v>0</v>
      </c>
      <c r="BF103" s="215">
        <f>IF(N103="snížená",J103,0)</f>
        <v>0</v>
      </c>
      <c r="BG103" s="215">
        <f>IF(N103="zákl. přenesená",J103,0)</f>
        <v>0</v>
      </c>
      <c r="BH103" s="215">
        <f>IF(N103="sníž. přenesená",J103,0)</f>
        <v>0</v>
      </c>
      <c r="BI103" s="215">
        <f>IF(N103="nulová",J103,0)</f>
        <v>0</v>
      </c>
      <c r="BJ103" s="18" t="s">
        <v>79</v>
      </c>
      <c r="BK103" s="215">
        <f>ROUND(I103*H103,2)</f>
        <v>0</v>
      </c>
      <c r="BL103" s="18" t="s">
        <v>346</v>
      </c>
      <c r="BM103" s="214" t="s">
        <v>381</v>
      </c>
    </row>
    <row r="104" s="2" customFormat="1">
      <c r="A104" s="39"/>
      <c r="B104" s="40"/>
      <c r="C104" s="41"/>
      <c r="D104" s="216" t="s">
        <v>126</v>
      </c>
      <c r="E104" s="41"/>
      <c r="F104" s="217" t="s">
        <v>382</v>
      </c>
      <c r="G104" s="41"/>
      <c r="H104" s="41"/>
      <c r="I104" s="218"/>
      <c r="J104" s="41"/>
      <c r="K104" s="41"/>
      <c r="L104" s="45"/>
      <c r="M104" s="219"/>
      <c r="N104" s="220"/>
      <c r="O104" s="85"/>
      <c r="P104" s="85"/>
      <c r="Q104" s="85"/>
      <c r="R104" s="85"/>
      <c r="S104" s="85"/>
      <c r="T104" s="86"/>
      <c r="U104" s="39"/>
      <c r="V104" s="39"/>
      <c r="W104" s="39"/>
      <c r="X104" s="39"/>
      <c r="Y104" s="39"/>
      <c r="Z104" s="39"/>
      <c r="AA104" s="39"/>
      <c r="AB104" s="39"/>
      <c r="AC104" s="39"/>
      <c r="AD104" s="39"/>
      <c r="AE104" s="39"/>
      <c r="AT104" s="18" t="s">
        <v>126</v>
      </c>
      <c r="AU104" s="18" t="s">
        <v>79</v>
      </c>
    </row>
    <row r="105" s="12" customFormat="1" ht="25.92" customHeight="1">
      <c r="A105" s="12"/>
      <c r="B105" s="189"/>
      <c r="C105" s="190"/>
      <c r="D105" s="191" t="s">
        <v>70</v>
      </c>
      <c r="E105" s="192" t="s">
        <v>329</v>
      </c>
      <c r="F105" s="192" t="s">
        <v>383</v>
      </c>
      <c r="G105" s="190"/>
      <c r="H105" s="190"/>
      <c r="I105" s="193"/>
      <c r="J105" s="194">
        <f>BK105</f>
        <v>0</v>
      </c>
      <c r="K105" s="190"/>
      <c r="L105" s="195"/>
      <c r="M105" s="196"/>
      <c r="N105" s="197"/>
      <c r="O105" s="197"/>
      <c r="P105" s="198">
        <f>P106</f>
        <v>0</v>
      </c>
      <c r="Q105" s="197"/>
      <c r="R105" s="198">
        <f>R106</f>
        <v>0</v>
      </c>
      <c r="S105" s="197"/>
      <c r="T105" s="199">
        <f>T106</f>
        <v>0</v>
      </c>
      <c r="U105" s="12"/>
      <c r="V105" s="12"/>
      <c r="W105" s="12"/>
      <c r="X105" s="12"/>
      <c r="Y105" s="12"/>
      <c r="Z105" s="12"/>
      <c r="AA105" s="12"/>
      <c r="AB105" s="12"/>
      <c r="AC105" s="12"/>
      <c r="AD105" s="12"/>
      <c r="AE105" s="12"/>
      <c r="AR105" s="200" t="s">
        <v>153</v>
      </c>
      <c r="AT105" s="201" t="s">
        <v>70</v>
      </c>
      <c r="AU105" s="201" t="s">
        <v>71</v>
      </c>
      <c r="AY105" s="200" t="s">
        <v>118</v>
      </c>
      <c r="BK105" s="202">
        <f>BK106</f>
        <v>0</v>
      </c>
    </row>
    <row r="106" s="2" customFormat="1" ht="24.15" customHeight="1">
      <c r="A106" s="39"/>
      <c r="B106" s="40"/>
      <c r="C106" s="221" t="s">
        <v>175</v>
      </c>
      <c r="D106" s="221" t="s">
        <v>128</v>
      </c>
      <c r="E106" s="222" t="s">
        <v>384</v>
      </c>
      <c r="F106" s="223" t="s">
        <v>385</v>
      </c>
      <c r="G106" s="224" t="s">
        <v>380</v>
      </c>
      <c r="H106" s="225">
        <v>1</v>
      </c>
      <c r="I106" s="226"/>
      <c r="J106" s="227">
        <f>ROUND(I106*H106,2)</f>
        <v>0</v>
      </c>
      <c r="K106" s="223" t="s">
        <v>132</v>
      </c>
      <c r="L106" s="228"/>
      <c r="M106" s="260" t="s">
        <v>19</v>
      </c>
      <c r="N106" s="261" t="s">
        <v>42</v>
      </c>
      <c r="O106" s="258"/>
      <c r="P106" s="262">
        <f>O106*H106</f>
        <v>0</v>
      </c>
      <c r="Q106" s="262">
        <v>0</v>
      </c>
      <c r="R106" s="262">
        <f>Q106*H106</f>
        <v>0</v>
      </c>
      <c r="S106" s="262">
        <v>0</v>
      </c>
      <c r="T106" s="263">
        <f>S106*H106</f>
        <v>0</v>
      </c>
      <c r="U106" s="39"/>
      <c r="V106" s="39"/>
      <c r="W106" s="39"/>
      <c r="X106" s="39"/>
      <c r="Y106" s="39"/>
      <c r="Z106" s="39"/>
      <c r="AA106" s="39"/>
      <c r="AB106" s="39"/>
      <c r="AC106" s="39"/>
      <c r="AD106" s="39"/>
      <c r="AE106" s="39"/>
      <c r="AR106" s="214" t="s">
        <v>346</v>
      </c>
      <c r="AT106" s="214" t="s">
        <v>128</v>
      </c>
      <c r="AU106" s="214" t="s">
        <v>79</v>
      </c>
      <c r="AY106" s="18" t="s">
        <v>118</v>
      </c>
      <c r="BE106" s="215">
        <f>IF(N106="základní",J106,0)</f>
        <v>0</v>
      </c>
      <c r="BF106" s="215">
        <f>IF(N106="snížená",J106,0)</f>
        <v>0</v>
      </c>
      <c r="BG106" s="215">
        <f>IF(N106="zákl. přenesená",J106,0)</f>
        <v>0</v>
      </c>
      <c r="BH106" s="215">
        <f>IF(N106="sníž. přenesená",J106,0)</f>
        <v>0</v>
      </c>
      <c r="BI106" s="215">
        <f>IF(N106="nulová",J106,0)</f>
        <v>0</v>
      </c>
      <c r="BJ106" s="18" t="s">
        <v>79</v>
      </c>
      <c r="BK106" s="215">
        <f>ROUND(I106*H106,2)</f>
        <v>0</v>
      </c>
      <c r="BL106" s="18" t="s">
        <v>346</v>
      </c>
      <c r="BM106" s="214" t="s">
        <v>386</v>
      </c>
    </row>
    <row r="107" s="2" customFormat="1" ht="6.96" customHeight="1">
      <c r="A107" s="39"/>
      <c r="B107" s="60"/>
      <c r="C107" s="61"/>
      <c r="D107" s="61"/>
      <c r="E107" s="61"/>
      <c r="F107" s="61"/>
      <c r="G107" s="61"/>
      <c r="H107" s="61"/>
      <c r="I107" s="61"/>
      <c r="J107" s="61"/>
      <c r="K107" s="61"/>
      <c r="L107" s="45"/>
      <c r="M107" s="39"/>
      <c r="O107" s="39"/>
      <c r="P107" s="39"/>
      <c r="Q107" s="39"/>
      <c r="R107" s="39"/>
      <c r="S107" s="39"/>
      <c r="T107" s="39"/>
      <c r="U107" s="39"/>
      <c r="V107" s="39"/>
      <c r="W107" s="39"/>
      <c r="X107" s="39"/>
      <c r="Y107" s="39"/>
      <c r="Z107" s="39"/>
      <c r="AA107" s="39"/>
      <c r="AB107" s="39"/>
      <c r="AC107" s="39"/>
      <c r="AD107" s="39"/>
      <c r="AE107" s="39"/>
    </row>
  </sheetData>
  <sheetProtection sheet="1" autoFilter="0" formatColumns="0" formatRows="0" objects="1" scenarios="1" spinCount="100000" saltValue="ARWtLVxWamNfPh77qpu7gtiNSou0YQ4LsXKhJ1q3oKh1v8y0TBpctdzJ9hiWc+8YCD101mgBFfJWgnlikS/p/w==" hashValue="+4gT2Pi/+m/G2dYpuKKk6B/gsdLTVAfJqWxge2kCVz7CtdPVdNjY1TNvTUeGHsrFFu94QegE9P63v68VKv2ORQ==" algorithmName="SHA-512" password="C727"/>
  <autoFilter ref="C83:K106"/>
  <mergeCells count="9">
    <mergeCell ref="E7:H7"/>
    <mergeCell ref="E9:H9"/>
    <mergeCell ref="E18:H18"/>
    <mergeCell ref="E27:H27"/>
    <mergeCell ref="E48:H48"/>
    <mergeCell ref="E50:H50"/>
    <mergeCell ref="E74:H74"/>
    <mergeCell ref="E76:H76"/>
    <mergeCell ref="L2:V2"/>
  </mergeCells>
  <hyperlinks>
    <hyperlink ref="F87" r:id="rId1" display="https://podminky.urs.cz/item/CS_URS_2024_02/013254000"/>
    <hyperlink ref="F90" r:id="rId2" display="https://podminky.urs.cz/item/CS_URS_2024_02/741421833"/>
    <hyperlink ref="F92" r:id="rId3" display="https://podminky.urs.cz/item/CS_URS_2024_02/741421843"/>
    <hyperlink ref="F94" r:id="rId4" display="https://podminky.urs.cz/item/CS_URS_2024_02/741421853"/>
    <hyperlink ref="F96" r:id="rId5" display="https://podminky.urs.cz/item/CS_URS_2024_02/741421873"/>
    <hyperlink ref="F99" r:id="rId6" display="https://podminky.urs.cz/item/CS_URS_2024_02/460091112"/>
    <hyperlink ref="F101" r:id="rId7" display="https://podminky.urs.cz/item/CS_URS_2024_02/460391123"/>
    <hyperlink ref="F104" r:id="rId8" display="https://podminky.urs.cz/item/CS_URS_2024_02/081002000"/>
  </hyperlinks>
  <pageMargins left="0.39375" right="0.39375" top="0.39375" bottom="0.39375" header="0" footer="0"/>
  <pageSetup paperSize="9" orientation="landscape" blackAndWhite="1" fitToHeight="100"/>
  <headerFooter>
    <oddFooter>&amp;CStrana &amp;P z &amp;N</oddFooter>
  </headerFooter>
  <drawing r:id="rId9"/>
</worksheet>
</file>

<file path=xl/worksheets/sheet4.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58"/>
  </sheetViews>
  <cols>
    <col min="1" max="1" width="8.332031" style="264" customWidth="1"/>
    <col min="2" max="2" width="1.667969" style="264" customWidth="1"/>
    <col min="3" max="4" width="5" style="264" customWidth="1"/>
    <col min="5" max="5" width="11.66016" style="264" customWidth="1"/>
    <col min="6" max="6" width="9.160156" style="264" customWidth="1"/>
    <col min="7" max="7" width="5" style="264" customWidth="1"/>
    <col min="8" max="8" width="77.83203" style="264" customWidth="1"/>
    <col min="9" max="10" width="20" style="264" customWidth="1"/>
    <col min="11" max="11" width="1.667969" style="264" customWidth="1"/>
  </cols>
  <sheetData>
    <row r="1" s="1" customFormat="1" ht="37.5" customHeight="1"/>
    <row r="2" s="1" customFormat="1" ht="7.5" customHeight="1">
      <c r="B2" s="265"/>
      <c r="C2" s="266"/>
      <c r="D2" s="266"/>
      <c r="E2" s="266"/>
      <c r="F2" s="266"/>
      <c r="G2" s="266"/>
      <c r="H2" s="266"/>
      <c r="I2" s="266"/>
      <c r="J2" s="266"/>
      <c r="K2" s="267"/>
    </row>
    <row r="3" s="15" customFormat="1" ht="45" customHeight="1">
      <c r="B3" s="268"/>
      <c r="C3" s="269" t="s">
        <v>387</v>
      </c>
      <c r="D3" s="269"/>
      <c r="E3" s="269"/>
      <c r="F3" s="269"/>
      <c r="G3" s="269"/>
      <c r="H3" s="269"/>
      <c r="I3" s="269"/>
      <c r="J3" s="269"/>
      <c r="K3" s="270"/>
    </row>
    <row r="4" s="1" customFormat="1" ht="25.5" customHeight="1">
      <c r="B4" s="271"/>
      <c r="C4" s="272" t="s">
        <v>388</v>
      </c>
      <c r="D4" s="272"/>
      <c r="E4" s="272"/>
      <c r="F4" s="272"/>
      <c r="G4" s="272"/>
      <c r="H4" s="272"/>
      <c r="I4" s="272"/>
      <c r="J4" s="272"/>
      <c r="K4" s="273"/>
    </row>
    <row r="5" s="1" customFormat="1" ht="5.25" customHeight="1">
      <c r="B5" s="271"/>
      <c r="C5" s="274"/>
      <c r="D5" s="274"/>
      <c r="E5" s="274"/>
      <c r="F5" s="274"/>
      <c r="G5" s="274"/>
      <c r="H5" s="274"/>
      <c r="I5" s="274"/>
      <c r="J5" s="274"/>
      <c r="K5" s="273"/>
    </row>
    <row r="6" s="1" customFormat="1" ht="15" customHeight="1">
      <c r="B6" s="271"/>
      <c r="C6" s="275" t="s">
        <v>389</v>
      </c>
      <c r="D6" s="275"/>
      <c r="E6" s="275"/>
      <c r="F6" s="275"/>
      <c r="G6" s="275"/>
      <c r="H6" s="275"/>
      <c r="I6" s="275"/>
      <c r="J6" s="275"/>
      <c r="K6" s="273"/>
    </row>
    <row r="7" s="1" customFormat="1" ht="15" customHeight="1">
      <c r="B7" s="276"/>
      <c r="C7" s="275" t="s">
        <v>390</v>
      </c>
      <c r="D7" s="275"/>
      <c r="E7" s="275"/>
      <c r="F7" s="275"/>
      <c r="G7" s="275"/>
      <c r="H7" s="275"/>
      <c r="I7" s="275"/>
      <c r="J7" s="275"/>
      <c r="K7" s="273"/>
    </row>
    <row r="8" s="1" customFormat="1" ht="12.75" customHeight="1">
      <c r="B8" s="276"/>
      <c r="C8" s="275"/>
      <c r="D8" s="275"/>
      <c r="E8" s="275"/>
      <c r="F8" s="275"/>
      <c r="G8" s="275"/>
      <c r="H8" s="275"/>
      <c r="I8" s="275"/>
      <c r="J8" s="275"/>
      <c r="K8" s="273"/>
    </row>
    <row r="9" s="1" customFormat="1" ht="15" customHeight="1">
      <c r="B9" s="276"/>
      <c r="C9" s="275" t="s">
        <v>391</v>
      </c>
      <c r="D9" s="275"/>
      <c r="E9" s="275"/>
      <c r="F9" s="275"/>
      <c r="G9" s="275"/>
      <c r="H9" s="275"/>
      <c r="I9" s="275"/>
      <c r="J9" s="275"/>
      <c r="K9" s="273"/>
    </row>
    <row r="10" s="1" customFormat="1" ht="15" customHeight="1">
      <c r="B10" s="276"/>
      <c r="C10" s="275"/>
      <c r="D10" s="275" t="s">
        <v>392</v>
      </c>
      <c r="E10" s="275"/>
      <c r="F10" s="275"/>
      <c r="G10" s="275"/>
      <c r="H10" s="275"/>
      <c r="I10" s="275"/>
      <c r="J10" s="275"/>
      <c r="K10" s="273"/>
    </row>
    <row r="11" s="1" customFormat="1" ht="15" customHeight="1">
      <c r="B11" s="276"/>
      <c r="C11" s="277"/>
      <c r="D11" s="275" t="s">
        <v>393</v>
      </c>
      <c r="E11" s="275"/>
      <c r="F11" s="275"/>
      <c r="G11" s="275"/>
      <c r="H11" s="275"/>
      <c r="I11" s="275"/>
      <c r="J11" s="275"/>
      <c r="K11" s="273"/>
    </row>
    <row r="12" s="1" customFormat="1" ht="15" customHeight="1">
      <c r="B12" s="276"/>
      <c r="C12" s="277"/>
      <c r="D12" s="275"/>
      <c r="E12" s="275"/>
      <c r="F12" s="275"/>
      <c r="G12" s="275"/>
      <c r="H12" s="275"/>
      <c r="I12" s="275"/>
      <c r="J12" s="275"/>
      <c r="K12" s="273"/>
    </row>
    <row r="13" s="1" customFormat="1" ht="15" customHeight="1">
      <c r="B13" s="276"/>
      <c r="C13" s="277"/>
      <c r="D13" s="278" t="s">
        <v>394</v>
      </c>
      <c r="E13" s="275"/>
      <c r="F13" s="275"/>
      <c r="G13" s="275"/>
      <c r="H13" s="275"/>
      <c r="I13" s="275"/>
      <c r="J13" s="275"/>
      <c r="K13" s="273"/>
    </row>
    <row r="14" s="1" customFormat="1" ht="12.75" customHeight="1">
      <c r="B14" s="276"/>
      <c r="C14" s="277"/>
      <c r="D14" s="277"/>
      <c r="E14" s="277"/>
      <c r="F14" s="277"/>
      <c r="G14" s="277"/>
      <c r="H14" s="277"/>
      <c r="I14" s="277"/>
      <c r="J14" s="277"/>
      <c r="K14" s="273"/>
    </row>
    <row r="15" s="1" customFormat="1" ht="15" customHeight="1">
      <c r="B15" s="276"/>
      <c r="C15" s="277"/>
      <c r="D15" s="275" t="s">
        <v>395</v>
      </c>
      <c r="E15" s="275"/>
      <c r="F15" s="275"/>
      <c r="G15" s="275"/>
      <c r="H15" s="275"/>
      <c r="I15" s="275"/>
      <c r="J15" s="275"/>
      <c r="K15" s="273"/>
    </row>
    <row r="16" s="1" customFormat="1" ht="15" customHeight="1">
      <c r="B16" s="276"/>
      <c r="C16" s="277"/>
      <c r="D16" s="275" t="s">
        <v>396</v>
      </c>
      <c r="E16" s="275"/>
      <c r="F16" s="275"/>
      <c r="G16" s="275"/>
      <c r="H16" s="275"/>
      <c r="I16" s="275"/>
      <c r="J16" s="275"/>
      <c r="K16" s="273"/>
    </row>
    <row r="17" s="1" customFormat="1" ht="15" customHeight="1">
      <c r="B17" s="276"/>
      <c r="C17" s="277"/>
      <c r="D17" s="275" t="s">
        <v>397</v>
      </c>
      <c r="E17" s="275"/>
      <c r="F17" s="275"/>
      <c r="G17" s="275"/>
      <c r="H17" s="275"/>
      <c r="I17" s="275"/>
      <c r="J17" s="275"/>
      <c r="K17" s="273"/>
    </row>
    <row r="18" s="1" customFormat="1" ht="15" customHeight="1">
      <c r="B18" s="276"/>
      <c r="C18" s="277"/>
      <c r="D18" s="277"/>
      <c r="E18" s="279" t="s">
        <v>78</v>
      </c>
      <c r="F18" s="275" t="s">
        <v>398</v>
      </c>
      <c r="G18" s="275"/>
      <c r="H18" s="275"/>
      <c r="I18" s="275"/>
      <c r="J18" s="275"/>
      <c r="K18" s="273"/>
    </row>
    <row r="19" s="1" customFormat="1" ht="15" customHeight="1">
      <c r="B19" s="276"/>
      <c r="C19" s="277"/>
      <c r="D19" s="277"/>
      <c r="E19" s="279" t="s">
        <v>399</v>
      </c>
      <c r="F19" s="275" t="s">
        <v>400</v>
      </c>
      <c r="G19" s="275"/>
      <c r="H19" s="275"/>
      <c r="I19" s="275"/>
      <c r="J19" s="275"/>
      <c r="K19" s="273"/>
    </row>
    <row r="20" s="1" customFormat="1" ht="15" customHeight="1">
      <c r="B20" s="276"/>
      <c r="C20" s="277"/>
      <c r="D20" s="277"/>
      <c r="E20" s="279" t="s">
        <v>401</v>
      </c>
      <c r="F20" s="275" t="s">
        <v>402</v>
      </c>
      <c r="G20" s="275"/>
      <c r="H20" s="275"/>
      <c r="I20" s="275"/>
      <c r="J20" s="275"/>
      <c r="K20" s="273"/>
    </row>
    <row r="21" s="1" customFormat="1" ht="15" customHeight="1">
      <c r="B21" s="276"/>
      <c r="C21" s="277"/>
      <c r="D21" s="277"/>
      <c r="E21" s="279" t="s">
        <v>403</v>
      </c>
      <c r="F21" s="275" t="s">
        <v>404</v>
      </c>
      <c r="G21" s="275"/>
      <c r="H21" s="275"/>
      <c r="I21" s="275"/>
      <c r="J21" s="275"/>
      <c r="K21" s="273"/>
    </row>
    <row r="22" s="1" customFormat="1" ht="15" customHeight="1">
      <c r="B22" s="276"/>
      <c r="C22" s="277"/>
      <c r="D22" s="277"/>
      <c r="E22" s="279" t="s">
        <v>405</v>
      </c>
      <c r="F22" s="275" t="s">
        <v>406</v>
      </c>
      <c r="G22" s="275"/>
      <c r="H22" s="275"/>
      <c r="I22" s="275"/>
      <c r="J22" s="275"/>
      <c r="K22" s="273"/>
    </row>
    <row r="23" s="1" customFormat="1" ht="15" customHeight="1">
      <c r="B23" s="276"/>
      <c r="C23" s="277"/>
      <c r="D23" s="277"/>
      <c r="E23" s="279" t="s">
        <v>407</v>
      </c>
      <c r="F23" s="275" t="s">
        <v>408</v>
      </c>
      <c r="G23" s="275"/>
      <c r="H23" s="275"/>
      <c r="I23" s="275"/>
      <c r="J23" s="275"/>
      <c r="K23" s="273"/>
    </row>
    <row r="24" s="1" customFormat="1" ht="12.75" customHeight="1">
      <c r="B24" s="276"/>
      <c r="C24" s="277"/>
      <c r="D24" s="277"/>
      <c r="E24" s="277"/>
      <c r="F24" s="277"/>
      <c r="G24" s="277"/>
      <c r="H24" s="277"/>
      <c r="I24" s="277"/>
      <c r="J24" s="277"/>
      <c r="K24" s="273"/>
    </row>
    <row r="25" s="1" customFormat="1" ht="15" customHeight="1">
      <c r="B25" s="276"/>
      <c r="C25" s="275" t="s">
        <v>409</v>
      </c>
      <c r="D25" s="275"/>
      <c r="E25" s="275"/>
      <c r="F25" s="275"/>
      <c r="G25" s="275"/>
      <c r="H25" s="275"/>
      <c r="I25" s="275"/>
      <c r="J25" s="275"/>
      <c r="K25" s="273"/>
    </row>
    <row r="26" s="1" customFormat="1" ht="15" customHeight="1">
      <c r="B26" s="276"/>
      <c r="C26" s="275" t="s">
        <v>410</v>
      </c>
      <c r="D26" s="275"/>
      <c r="E26" s="275"/>
      <c r="F26" s="275"/>
      <c r="G26" s="275"/>
      <c r="H26" s="275"/>
      <c r="I26" s="275"/>
      <c r="J26" s="275"/>
      <c r="K26" s="273"/>
    </row>
    <row r="27" s="1" customFormat="1" ht="15" customHeight="1">
      <c r="B27" s="276"/>
      <c r="C27" s="275"/>
      <c r="D27" s="275" t="s">
        <v>411</v>
      </c>
      <c r="E27" s="275"/>
      <c r="F27" s="275"/>
      <c r="G27" s="275"/>
      <c r="H27" s="275"/>
      <c r="I27" s="275"/>
      <c r="J27" s="275"/>
      <c r="K27" s="273"/>
    </row>
    <row r="28" s="1" customFormat="1" ht="15" customHeight="1">
      <c r="B28" s="276"/>
      <c r="C28" s="277"/>
      <c r="D28" s="275" t="s">
        <v>412</v>
      </c>
      <c r="E28" s="275"/>
      <c r="F28" s="275"/>
      <c r="G28" s="275"/>
      <c r="H28" s="275"/>
      <c r="I28" s="275"/>
      <c r="J28" s="275"/>
      <c r="K28" s="273"/>
    </row>
    <row r="29" s="1" customFormat="1" ht="12.75" customHeight="1">
      <c r="B29" s="276"/>
      <c r="C29" s="277"/>
      <c r="D29" s="277"/>
      <c r="E29" s="277"/>
      <c r="F29" s="277"/>
      <c r="G29" s="277"/>
      <c r="H29" s="277"/>
      <c r="I29" s="277"/>
      <c r="J29" s="277"/>
      <c r="K29" s="273"/>
    </row>
    <row r="30" s="1" customFormat="1" ht="15" customHeight="1">
      <c r="B30" s="276"/>
      <c r="C30" s="277"/>
      <c r="D30" s="275" t="s">
        <v>413</v>
      </c>
      <c r="E30" s="275"/>
      <c r="F30" s="275"/>
      <c r="G30" s="275"/>
      <c r="H30" s="275"/>
      <c r="I30" s="275"/>
      <c r="J30" s="275"/>
      <c r="K30" s="273"/>
    </row>
    <row r="31" s="1" customFormat="1" ht="15" customHeight="1">
      <c r="B31" s="276"/>
      <c r="C31" s="277"/>
      <c r="D31" s="275" t="s">
        <v>414</v>
      </c>
      <c r="E31" s="275"/>
      <c r="F31" s="275"/>
      <c r="G31" s="275"/>
      <c r="H31" s="275"/>
      <c r="I31" s="275"/>
      <c r="J31" s="275"/>
      <c r="K31" s="273"/>
    </row>
    <row r="32" s="1" customFormat="1" ht="12.75" customHeight="1">
      <c r="B32" s="276"/>
      <c r="C32" s="277"/>
      <c r="D32" s="277"/>
      <c r="E32" s="277"/>
      <c r="F32" s="277"/>
      <c r="G32" s="277"/>
      <c r="H32" s="277"/>
      <c r="I32" s="277"/>
      <c r="J32" s="277"/>
      <c r="K32" s="273"/>
    </row>
    <row r="33" s="1" customFormat="1" ht="15" customHeight="1">
      <c r="B33" s="276"/>
      <c r="C33" s="277"/>
      <c r="D33" s="275" t="s">
        <v>415</v>
      </c>
      <c r="E33" s="275"/>
      <c r="F33" s="275"/>
      <c r="G33" s="275"/>
      <c r="H33" s="275"/>
      <c r="I33" s="275"/>
      <c r="J33" s="275"/>
      <c r="K33" s="273"/>
    </row>
    <row r="34" s="1" customFormat="1" ht="15" customHeight="1">
      <c r="B34" s="276"/>
      <c r="C34" s="277"/>
      <c r="D34" s="275" t="s">
        <v>416</v>
      </c>
      <c r="E34" s="275"/>
      <c r="F34" s="275"/>
      <c r="G34" s="275"/>
      <c r="H34" s="275"/>
      <c r="I34" s="275"/>
      <c r="J34" s="275"/>
      <c r="K34" s="273"/>
    </row>
    <row r="35" s="1" customFormat="1" ht="15" customHeight="1">
      <c r="B35" s="276"/>
      <c r="C35" s="277"/>
      <c r="D35" s="275" t="s">
        <v>417</v>
      </c>
      <c r="E35" s="275"/>
      <c r="F35" s="275"/>
      <c r="G35" s="275"/>
      <c r="H35" s="275"/>
      <c r="I35" s="275"/>
      <c r="J35" s="275"/>
      <c r="K35" s="273"/>
    </row>
    <row r="36" s="1" customFormat="1" ht="15" customHeight="1">
      <c r="B36" s="276"/>
      <c r="C36" s="277"/>
      <c r="D36" s="275"/>
      <c r="E36" s="278" t="s">
        <v>104</v>
      </c>
      <c r="F36" s="275"/>
      <c r="G36" s="275" t="s">
        <v>418</v>
      </c>
      <c r="H36" s="275"/>
      <c r="I36" s="275"/>
      <c r="J36" s="275"/>
      <c r="K36" s="273"/>
    </row>
    <row r="37" s="1" customFormat="1" ht="30.75" customHeight="1">
      <c r="B37" s="276"/>
      <c r="C37" s="277"/>
      <c r="D37" s="275"/>
      <c r="E37" s="278" t="s">
        <v>419</v>
      </c>
      <c r="F37" s="275"/>
      <c r="G37" s="275" t="s">
        <v>420</v>
      </c>
      <c r="H37" s="275"/>
      <c r="I37" s="275"/>
      <c r="J37" s="275"/>
      <c r="K37" s="273"/>
    </row>
    <row r="38" s="1" customFormat="1" ht="15" customHeight="1">
      <c r="B38" s="276"/>
      <c r="C38" s="277"/>
      <c r="D38" s="275"/>
      <c r="E38" s="278" t="s">
        <v>52</v>
      </c>
      <c r="F38" s="275"/>
      <c r="G38" s="275" t="s">
        <v>421</v>
      </c>
      <c r="H38" s="275"/>
      <c r="I38" s="275"/>
      <c r="J38" s="275"/>
      <c r="K38" s="273"/>
    </row>
    <row r="39" s="1" customFormat="1" ht="15" customHeight="1">
      <c r="B39" s="276"/>
      <c r="C39" s="277"/>
      <c r="D39" s="275"/>
      <c r="E39" s="278" t="s">
        <v>53</v>
      </c>
      <c r="F39" s="275"/>
      <c r="G39" s="275" t="s">
        <v>422</v>
      </c>
      <c r="H39" s="275"/>
      <c r="I39" s="275"/>
      <c r="J39" s="275"/>
      <c r="K39" s="273"/>
    </row>
    <row r="40" s="1" customFormat="1" ht="15" customHeight="1">
      <c r="B40" s="276"/>
      <c r="C40" s="277"/>
      <c r="D40" s="275"/>
      <c r="E40" s="278" t="s">
        <v>105</v>
      </c>
      <c r="F40" s="275"/>
      <c r="G40" s="275" t="s">
        <v>423</v>
      </c>
      <c r="H40" s="275"/>
      <c r="I40" s="275"/>
      <c r="J40" s="275"/>
      <c r="K40" s="273"/>
    </row>
    <row r="41" s="1" customFormat="1" ht="15" customHeight="1">
      <c r="B41" s="276"/>
      <c r="C41" s="277"/>
      <c r="D41" s="275"/>
      <c r="E41" s="278" t="s">
        <v>106</v>
      </c>
      <c r="F41" s="275"/>
      <c r="G41" s="275" t="s">
        <v>424</v>
      </c>
      <c r="H41" s="275"/>
      <c r="I41" s="275"/>
      <c r="J41" s="275"/>
      <c r="K41" s="273"/>
    </row>
    <row r="42" s="1" customFormat="1" ht="15" customHeight="1">
      <c r="B42" s="276"/>
      <c r="C42" s="277"/>
      <c r="D42" s="275"/>
      <c r="E42" s="278" t="s">
        <v>425</v>
      </c>
      <c r="F42" s="275"/>
      <c r="G42" s="275" t="s">
        <v>426</v>
      </c>
      <c r="H42" s="275"/>
      <c r="I42" s="275"/>
      <c r="J42" s="275"/>
      <c r="K42" s="273"/>
    </row>
    <row r="43" s="1" customFormat="1" ht="15" customHeight="1">
      <c r="B43" s="276"/>
      <c r="C43" s="277"/>
      <c r="D43" s="275"/>
      <c r="E43" s="278"/>
      <c r="F43" s="275"/>
      <c r="G43" s="275" t="s">
        <v>427</v>
      </c>
      <c r="H43" s="275"/>
      <c r="I43" s="275"/>
      <c r="J43" s="275"/>
      <c r="K43" s="273"/>
    </row>
    <row r="44" s="1" customFormat="1" ht="15" customHeight="1">
      <c r="B44" s="276"/>
      <c r="C44" s="277"/>
      <c r="D44" s="275"/>
      <c r="E44" s="278" t="s">
        <v>428</v>
      </c>
      <c r="F44" s="275"/>
      <c r="G44" s="275" t="s">
        <v>429</v>
      </c>
      <c r="H44" s="275"/>
      <c r="I44" s="275"/>
      <c r="J44" s="275"/>
      <c r="K44" s="273"/>
    </row>
    <row r="45" s="1" customFormat="1" ht="15" customHeight="1">
      <c r="B45" s="276"/>
      <c r="C45" s="277"/>
      <c r="D45" s="275"/>
      <c r="E45" s="278" t="s">
        <v>108</v>
      </c>
      <c r="F45" s="275"/>
      <c r="G45" s="275" t="s">
        <v>430</v>
      </c>
      <c r="H45" s="275"/>
      <c r="I45" s="275"/>
      <c r="J45" s="275"/>
      <c r="K45" s="273"/>
    </row>
    <row r="46" s="1" customFormat="1" ht="12.75" customHeight="1">
      <c r="B46" s="276"/>
      <c r="C46" s="277"/>
      <c r="D46" s="275"/>
      <c r="E46" s="275"/>
      <c r="F46" s="275"/>
      <c r="G46" s="275"/>
      <c r="H46" s="275"/>
      <c r="I46" s="275"/>
      <c r="J46" s="275"/>
      <c r="K46" s="273"/>
    </row>
    <row r="47" s="1" customFormat="1" ht="15" customHeight="1">
      <c r="B47" s="276"/>
      <c r="C47" s="277"/>
      <c r="D47" s="275" t="s">
        <v>431</v>
      </c>
      <c r="E47" s="275"/>
      <c r="F47" s="275"/>
      <c r="G47" s="275"/>
      <c r="H47" s="275"/>
      <c r="I47" s="275"/>
      <c r="J47" s="275"/>
      <c r="K47" s="273"/>
    </row>
    <row r="48" s="1" customFormat="1" ht="15" customHeight="1">
      <c r="B48" s="276"/>
      <c r="C48" s="277"/>
      <c r="D48" s="277"/>
      <c r="E48" s="275" t="s">
        <v>432</v>
      </c>
      <c r="F48" s="275"/>
      <c r="G48" s="275"/>
      <c r="H48" s="275"/>
      <c r="I48" s="275"/>
      <c r="J48" s="275"/>
      <c r="K48" s="273"/>
    </row>
    <row r="49" s="1" customFormat="1" ht="15" customHeight="1">
      <c r="B49" s="276"/>
      <c r="C49" s="277"/>
      <c r="D49" s="277"/>
      <c r="E49" s="275" t="s">
        <v>433</v>
      </c>
      <c r="F49" s="275"/>
      <c r="G49" s="275"/>
      <c r="H49" s="275"/>
      <c r="I49" s="275"/>
      <c r="J49" s="275"/>
      <c r="K49" s="273"/>
    </row>
    <row r="50" s="1" customFormat="1" ht="15" customHeight="1">
      <c r="B50" s="276"/>
      <c r="C50" s="277"/>
      <c r="D50" s="277"/>
      <c r="E50" s="275" t="s">
        <v>434</v>
      </c>
      <c r="F50" s="275"/>
      <c r="G50" s="275"/>
      <c r="H50" s="275"/>
      <c r="I50" s="275"/>
      <c r="J50" s="275"/>
      <c r="K50" s="273"/>
    </row>
    <row r="51" s="1" customFormat="1" ht="15" customHeight="1">
      <c r="B51" s="276"/>
      <c r="C51" s="277"/>
      <c r="D51" s="275" t="s">
        <v>435</v>
      </c>
      <c r="E51" s="275"/>
      <c r="F51" s="275"/>
      <c r="G51" s="275"/>
      <c r="H51" s="275"/>
      <c r="I51" s="275"/>
      <c r="J51" s="275"/>
      <c r="K51" s="273"/>
    </row>
    <row r="52" s="1" customFormat="1" ht="25.5" customHeight="1">
      <c r="B52" s="271"/>
      <c r="C52" s="272" t="s">
        <v>436</v>
      </c>
      <c r="D52" s="272"/>
      <c r="E52" s="272"/>
      <c r="F52" s="272"/>
      <c r="G52" s="272"/>
      <c r="H52" s="272"/>
      <c r="I52" s="272"/>
      <c r="J52" s="272"/>
      <c r="K52" s="273"/>
    </row>
    <row r="53" s="1" customFormat="1" ht="5.25" customHeight="1">
      <c r="B53" s="271"/>
      <c r="C53" s="274"/>
      <c r="D53" s="274"/>
      <c r="E53" s="274"/>
      <c r="F53" s="274"/>
      <c r="G53" s="274"/>
      <c r="H53" s="274"/>
      <c r="I53" s="274"/>
      <c r="J53" s="274"/>
      <c r="K53" s="273"/>
    </row>
    <row r="54" s="1" customFormat="1" ht="15" customHeight="1">
      <c r="B54" s="271"/>
      <c r="C54" s="275" t="s">
        <v>437</v>
      </c>
      <c r="D54" s="275"/>
      <c r="E54" s="275"/>
      <c r="F54" s="275"/>
      <c r="G54" s="275"/>
      <c r="H54" s="275"/>
      <c r="I54" s="275"/>
      <c r="J54" s="275"/>
      <c r="K54" s="273"/>
    </row>
    <row r="55" s="1" customFormat="1" ht="15" customHeight="1">
      <c r="B55" s="271"/>
      <c r="C55" s="275" t="s">
        <v>438</v>
      </c>
      <c r="D55" s="275"/>
      <c r="E55" s="275"/>
      <c r="F55" s="275"/>
      <c r="G55" s="275"/>
      <c r="H55" s="275"/>
      <c r="I55" s="275"/>
      <c r="J55" s="275"/>
      <c r="K55" s="273"/>
    </row>
    <row r="56" s="1" customFormat="1" ht="12.75" customHeight="1">
      <c r="B56" s="271"/>
      <c r="C56" s="275"/>
      <c r="D56" s="275"/>
      <c r="E56" s="275"/>
      <c r="F56" s="275"/>
      <c r="G56" s="275"/>
      <c r="H56" s="275"/>
      <c r="I56" s="275"/>
      <c r="J56" s="275"/>
      <c r="K56" s="273"/>
    </row>
    <row r="57" s="1" customFormat="1" ht="15" customHeight="1">
      <c r="B57" s="271"/>
      <c r="C57" s="275" t="s">
        <v>439</v>
      </c>
      <c r="D57" s="275"/>
      <c r="E57" s="275"/>
      <c r="F57" s="275"/>
      <c r="G57" s="275"/>
      <c r="H57" s="275"/>
      <c r="I57" s="275"/>
      <c r="J57" s="275"/>
      <c r="K57" s="273"/>
    </row>
    <row r="58" s="1" customFormat="1" ht="15" customHeight="1">
      <c r="B58" s="271"/>
      <c r="C58" s="277"/>
      <c r="D58" s="275" t="s">
        <v>440</v>
      </c>
      <c r="E58" s="275"/>
      <c r="F58" s="275"/>
      <c r="G58" s="275"/>
      <c r="H58" s="275"/>
      <c r="I58" s="275"/>
      <c r="J58" s="275"/>
      <c r="K58" s="273"/>
    </row>
    <row r="59" s="1" customFormat="1" ht="15" customHeight="1">
      <c r="B59" s="271"/>
      <c r="C59" s="277"/>
      <c r="D59" s="275" t="s">
        <v>441</v>
      </c>
      <c r="E59" s="275"/>
      <c r="F59" s="275"/>
      <c r="G59" s="275"/>
      <c r="H59" s="275"/>
      <c r="I59" s="275"/>
      <c r="J59" s="275"/>
      <c r="K59" s="273"/>
    </row>
    <row r="60" s="1" customFormat="1" ht="15" customHeight="1">
      <c r="B60" s="271"/>
      <c r="C60" s="277"/>
      <c r="D60" s="275" t="s">
        <v>442</v>
      </c>
      <c r="E60" s="275"/>
      <c r="F60" s="275"/>
      <c r="G60" s="275"/>
      <c r="H60" s="275"/>
      <c r="I60" s="275"/>
      <c r="J60" s="275"/>
      <c r="K60" s="273"/>
    </row>
    <row r="61" s="1" customFormat="1" ht="15" customHeight="1">
      <c r="B61" s="271"/>
      <c r="C61" s="277"/>
      <c r="D61" s="275" t="s">
        <v>443</v>
      </c>
      <c r="E61" s="275"/>
      <c r="F61" s="275"/>
      <c r="G61" s="275"/>
      <c r="H61" s="275"/>
      <c r="I61" s="275"/>
      <c r="J61" s="275"/>
      <c r="K61" s="273"/>
    </row>
    <row r="62" s="1" customFormat="1" ht="15" customHeight="1">
      <c r="B62" s="271"/>
      <c r="C62" s="277"/>
      <c r="D62" s="280" t="s">
        <v>444</v>
      </c>
      <c r="E62" s="280"/>
      <c r="F62" s="280"/>
      <c r="G62" s="280"/>
      <c r="H62" s="280"/>
      <c r="I62" s="280"/>
      <c r="J62" s="280"/>
      <c r="K62" s="273"/>
    </row>
    <row r="63" s="1" customFormat="1" ht="15" customHeight="1">
      <c r="B63" s="271"/>
      <c r="C63" s="277"/>
      <c r="D63" s="275" t="s">
        <v>445</v>
      </c>
      <c r="E63" s="275"/>
      <c r="F63" s="275"/>
      <c r="G63" s="275"/>
      <c r="H63" s="275"/>
      <c r="I63" s="275"/>
      <c r="J63" s="275"/>
      <c r="K63" s="273"/>
    </row>
    <row r="64" s="1" customFormat="1" ht="12.75" customHeight="1">
      <c r="B64" s="271"/>
      <c r="C64" s="277"/>
      <c r="D64" s="277"/>
      <c r="E64" s="281"/>
      <c r="F64" s="277"/>
      <c r="G64" s="277"/>
      <c r="H64" s="277"/>
      <c r="I64" s="277"/>
      <c r="J64" s="277"/>
      <c r="K64" s="273"/>
    </row>
    <row r="65" s="1" customFormat="1" ht="15" customHeight="1">
      <c r="B65" s="271"/>
      <c r="C65" s="277"/>
      <c r="D65" s="275" t="s">
        <v>446</v>
      </c>
      <c r="E65" s="275"/>
      <c r="F65" s="275"/>
      <c r="G65" s="275"/>
      <c r="H65" s="275"/>
      <c r="I65" s="275"/>
      <c r="J65" s="275"/>
      <c r="K65" s="273"/>
    </row>
    <row r="66" s="1" customFormat="1" ht="15" customHeight="1">
      <c r="B66" s="271"/>
      <c r="C66" s="277"/>
      <c r="D66" s="280" t="s">
        <v>447</v>
      </c>
      <c r="E66" s="280"/>
      <c r="F66" s="280"/>
      <c r="G66" s="280"/>
      <c r="H66" s="280"/>
      <c r="I66" s="280"/>
      <c r="J66" s="280"/>
      <c r="K66" s="273"/>
    </row>
    <row r="67" s="1" customFormat="1" ht="15" customHeight="1">
      <c r="B67" s="271"/>
      <c r="C67" s="277"/>
      <c r="D67" s="275" t="s">
        <v>448</v>
      </c>
      <c r="E67" s="275"/>
      <c r="F67" s="275"/>
      <c r="G67" s="275"/>
      <c r="H67" s="275"/>
      <c r="I67" s="275"/>
      <c r="J67" s="275"/>
      <c r="K67" s="273"/>
    </row>
    <row r="68" s="1" customFormat="1" ht="15" customHeight="1">
      <c r="B68" s="271"/>
      <c r="C68" s="277"/>
      <c r="D68" s="275" t="s">
        <v>449</v>
      </c>
      <c r="E68" s="275"/>
      <c r="F68" s="275"/>
      <c r="G68" s="275"/>
      <c r="H68" s="275"/>
      <c r="I68" s="275"/>
      <c r="J68" s="275"/>
      <c r="K68" s="273"/>
    </row>
    <row r="69" s="1" customFormat="1" ht="15" customHeight="1">
      <c r="B69" s="271"/>
      <c r="C69" s="277"/>
      <c r="D69" s="275" t="s">
        <v>450</v>
      </c>
      <c r="E69" s="275"/>
      <c r="F69" s="275"/>
      <c r="G69" s="275"/>
      <c r="H69" s="275"/>
      <c r="I69" s="275"/>
      <c r="J69" s="275"/>
      <c r="K69" s="273"/>
    </row>
    <row r="70" s="1" customFormat="1" ht="15" customHeight="1">
      <c r="B70" s="271"/>
      <c r="C70" s="277"/>
      <c r="D70" s="275" t="s">
        <v>451</v>
      </c>
      <c r="E70" s="275"/>
      <c r="F70" s="275"/>
      <c r="G70" s="275"/>
      <c r="H70" s="275"/>
      <c r="I70" s="275"/>
      <c r="J70" s="275"/>
      <c r="K70" s="273"/>
    </row>
    <row r="71" s="1" customFormat="1" ht="12.75" customHeight="1">
      <c r="B71" s="282"/>
      <c r="C71" s="283"/>
      <c r="D71" s="283"/>
      <c r="E71" s="283"/>
      <c r="F71" s="283"/>
      <c r="G71" s="283"/>
      <c r="H71" s="283"/>
      <c r="I71" s="283"/>
      <c r="J71" s="283"/>
      <c r="K71" s="284"/>
    </row>
    <row r="72" s="1" customFormat="1" ht="18.75" customHeight="1">
      <c r="B72" s="285"/>
      <c r="C72" s="285"/>
      <c r="D72" s="285"/>
      <c r="E72" s="285"/>
      <c r="F72" s="285"/>
      <c r="G72" s="285"/>
      <c r="H72" s="285"/>
      <c r="I72" s="285"/>
      <c r="J72" s="285"/>
      <c r="K72" s="286"/>
    </row>
    <row r="73" s="1" customFormat="1" ht="18.75" customHeight="1">
      <c r="B73" s="286"/>
      <c r="C73" s="286"/>
      <c r="D73" s="286"/>
      <c r="E73" s="286"/>
      <c r="F73" s="286"/>
      <c r="G73" s="286"/>
      <c r="H73" s="286"/>
      <c r="I73" s="286"/>
      <c r="J73" s="286"/>
      <c r="K73" s="286"/>
    </row>
    <row r="74" s="1" customFormat="1" ht="7.5" customHeight="1">
      <c r="B74" s="287"/>
      <c r="C74" s="288"/>
      <c r="D74" s="288"/>
      <c r="E74" s="288"/>
      <c r="F74" s="288"/>
      <c r="G74" s="288"/>
      <c r="H74" s="288"/>
      <c r="I74" s="288"/>
      <c r="J74" s="288"/>
      <c r="K74" s="289"/>
    </row>
    <row r="75" s="1" customFormat="1" ht="45" customHeight="1">
      <c r="B75" s="290"/>
      <c r="C75" s="291" t="s">
        <v>452</v>
      </c>
      <c r="D75" s="291"/>
      <c r="E75" s="291"/>
      <c r="F75" s="291"/>
      <c r="G75" s="291"/>
      <c r="H75" s="291"/>
      <c r="I75" s="291"/>
      <c r="J75" s="291"/>
      <c r="K75" s="292"/>
    </row>
    <row r="76" s="1" customFormat="1" ht="17.25" customHeight="1">
      <c r="B76" s="290"/>
      <c r="C76" s="293" t="s">
        <v>453</v>
      </c>
      <c r="D76" s="293"/>
      <c r="E76" s="293"/>
      <c r="F76" s="293" t="s">
        <v>454</v>
      </c>
      <c r="G76" s="294"/>
      <c r="H76" s="293" t="s">
        <v>53</v>
      </c>
      <c r="I76" s="293" t="s">
        <v>56</v>
      </c>
      <c r="J76" s="293" t="s">
        <v>455</v>
      </c>
      <c r="K76" s="292"/>
    </row>
    <row r="77" s="1" customFormat="1" ht="17.25" customHeight="1">
      <c r="B77" s="290"/>
      <c r="C77" s="295" t="s">
        <v>456</v>
      </c>
      <c r="D77" s="295"/>
      <c r="E77" s="295"/>
      <c r="F77" s="296" t="s">
        <v>457</v>
      </c>
      <c r="G77" s="297"/>
      <c r="H77" s="295"/>
      <c r="I77" s="295"/>
      <c r="J77" s="295" t="s">
        <v>458</v>
      </c>
      <c r="K77" s="292"/>
    </row>
    <row r="78" s="1" customFormat="1" ht="5.25" customHeight="1">
      <c r="B78" s="290"/>
      <c r="C78" s="298"/>
      <c r="D78" s="298"/>
      <c r="E78" s="298"/>
      <c r="F78" s="298"/>
      <c r="G78" s="299"/>
      <c r="H78" s="298"/>
      <c r="I78" s="298"/>
      <c r="J78" s="298"/>
      <c r="K78" s="292"/>
    </row>
    <row r="79" s="1" customFormat="1" ht="15" customHeight="1">
      <c r="B79" s="290"/>
      <c r="C79" s="278" t="s">
        <v>52</v>
      </c>
      <c r="D79" s="300"/>
      <c r="E79" s="300"/>
      <c r="F79" s="301" t="s">
        <v>116</v>
      </c>
      <c r="G79" s="302"/>
      <c r="H79" s="278" t="s">
        <v>459</v>
      </c>
      <c r="I79" s="278" t="s">
        <v>460</v>
      </c>
      <c r="J79" s="278">
        <v>20</v>
      </c>
      <c r="K79" s="292"/>
    </row>
    <row r="80" s="1" customFormat="1" ht="15" customHeight="1">
      <c r="B80" s="290"/>
      <c r="C80" s="278" t="s">
        <v>461</v>
      </c>
      <c r="D80" s="278"/>
      <c r="E80" s="278"/>
      <c r="F80" s="301" t="s">
        <v>116</v>
      </c>
      <c r="G80" s="302"/>
      <c r="H80" s="278" t="s">
        <v>462</v>
      </c>
      <c r="I80" s="278" t="s">
        <v>460</v>
      </c>
      <c r="J80" s="278">
        <v>120</v>
      </c>
      <c r="K80" s="292"/>
    </row>
    <row r="81" s="1" customFormat="1" ht="15" customHeight="1">
      <c r="B81" s="303"/>
      <c r="C81" s="278" t="s">
        <v>463</v>
      </c>
      <c r="D81" s="278"/>
      <c r="E81" s="278"/>
      <c r="F81" s="301" t="s">
        <v>464</v>
      </c>
      <c r="G81" s="302"/>
      <c r="H81" s="278" t="s">
        <v>465</v>
      </c>
      <c r="I81" s="278" t="s">
        <v>460</v>
      </c>
      <c r="J81" s="278">
        <v>50</v>
      </c>
      <c r="K81" s="292"/>
    </row>
    <row r="82" s="1" customFormat="1" ht="15" customHeight="1">
      <c r="B82" s="303"/>
      <c r="C82" s="278" t="s">
        <v>466</v>
      </c>
      <c r="D82" s="278"/>
      <c r="E82" s="278"/>
      <c r="F82" s="301" t="s">
        <v>116</v>
      </c>
      <c r="G82" s="302"/>
      <c r="H82" s="278" t="s">
        <v>467</v>
      </c>
      <c r="I82" s="278" t="s">
        <v>468</v>
      </c>
      <c r="J82" s="278"/>
      <c r="K82" s="292"/>
    </row>
    <row r="83" s="1" customFormat="1" ht="15" customHeight="1">
      <c r="B83" s="303"/>
      <c r="C83" s="304" t="s">
        <v>469</v>
      </c>
      <c r="D83" s="304"/>
      <c r="E83" s="304"/>
      <c r="F83" s="305" t="s">
        <v>464</v>
      </c>
      <c r="G83" s="304"/>
      <c r="H83" s="304" t="s">
        <v>470</v>
      </c>
      <c r="I83" s="304" t="s">
        <v>460</v>
      </c>
      <c r="J83" s="304">
        <v>15</v>
      </c>
      <c r="K83" s="292"/>
    </row>
    <row r="84" s="1" customFormat="1" ht="15" customHeight="1">
      <c r="B84" s="303"/>
      <c r="C84" s="304" t="s">
        <v>471</v>
      </c>
      <c r="D84" s="304"/>
      <c r="E84" s="304"/>
      <c r="F84" s="305" t="s">
        <v>464</v>
      </c>
      <c r="G84" s="304"/>
      <c r="H84" s="304" t="s">
        <v>472</v>
      </c>
      <c r="I84" s="304" t="s">
        <v>460</v>
      </c>
      <c r="J84" s="304">
        <v>15</v>
      </c>
      <c r="K84" s="292"/>
    </row>
    <row r="85" s="1" customFormat="1" ht="15" customHeight="1">
      <c r="B85" s="303"/>
      <c r="C85" s="304" t="s">
        <v>473</v>
      </c>
      <c r="D85" s="304"/>
      <c r="E85" s="304"/>
      <c r="F85" s="305" t="s">
        <v>464</v>
      </c>
      <c r="G85" s="304"/>
      <c r="H85" s="304" t="s">
        <v>474</v>
      </c>
      <c r="I85" s="304" t="s">
        <v>460</v>
      </c>
      <c r="J85" s="304">
        <v>20</v>
      </c>
      <c r="K85" s="292"/>
    </row>
    <row r="86" s="1" customFormat="1" ht="15" customHeight="1">
      <c r="B86" s="303"/>
      <c r="C86" s="304" t="s">
        <v>475</v>
      </c>
      <c r="D86" s="304"/>
      <c r="E86" s="304"/>
      <c r="F86" s="305" t="s">
        <v>464</v>
      </c>
      <c r="G86" s="304"/>
      <c r="H86" s="304" t="s">
        <v>476</v>
      </c>
      <c r="I86" s="304" t="s">
        <v>460</v>
      </c>
      <c r="J86" s="304">
        <v>20</v>
      </c>
      <c r="K86" s="292"/>
    </row>
    <row r="87" s="1" customFormat="1" ht="15" customHeight="1">
      <c r="B87" s="303"/>
      <c r="C87" s="278" t="s">
        <v>477</v>
      </c>
      <c r="D87" s="278"/>
      <c r="E87" s="278"/>
      <c r="F87" s="301" t="s">
        <v>464</v>
      </c>
      <c r="G87" s="302"/>
      <c r="H87" s="278" t="s">
        <v>478</v>
      </c>
      <c r="I87" s="278" t="s">
        <v>460</v>
      </c>
      <c r="J87" s="278">
        <v>50</v>
      </c>
      <c r="K87" s="292"/>
    </row>
    <row r="88" s="1" customFormat="1" ht="15" customHeight="1">
      <c r="B88" s="303"/>
      <c r="C88" s="278" t="s">
        <v>479</v>
      </c>
      <c r="D88" s="278"/>
      <c r="E88" s="278"/>
      <c r="F88" s="301" t="s">
        <v>464</v>
      </c>
      <c r="G88" s="302"/>
      <c r="H88" s="278" t="s">
        <v>480</v>
      </c>
      <c r="I88" s="278" t="s">
        <v>460</v>
      </c>
      <c r="J88" s="278">
        <v>20</v>
      </c>
      <c r="K88" s="292"/>
    </row>
    <row r="89" s="1" customFormat="1" ht="15" customHeight="1">
      <c r="B89" s="303"/>
      <c r="C89" s="278" t="s">
        <v>481</v>
      </c>
      <c r="D89" s="278"/>
      <c r="E89" s="278"/>
      <c r="F89" s="301" t="s">
        <v>464</v>
      </c>
      <c r="G89" s="302"/>
      <c r="H89" s="278" t="s">
        <v>482</v>
      </c>
      <c r="I89" s="278" t="s">
        <v>460</v>
      </c>
      <c r="J89" s="278">
        <v>20</v>
      </c>
      <c r="K89" s="292"/>
    </row>
    <row r="90" s="1" customFormat="1" ht="15" customHeight="1">
      <c r="B90" s="303"/>
      <c r="C90" s="278" t="s">
        <v>483</v>
      </c>
      <c r="D90" s="278"/>
      <c r="E90" s="278"/>
      <c r="F90" s="301" t="s">
        <v>464</v>
      </c>
      <c r="G90" s="302"/>
      <c r="H90" s="278" t="s">
        <v>484</v>
      </c>
      <c r="I90" s="278" t="s">
        <v>460</v>
      </c>
      <c r="J90" s="278">
        <v>50</v>
      </c>
      <c r="K90" s="292"/>
    </row>
    <row r="91" s="1" customFormat="1" ht="15" customHeight="1">
      <c r="B91" s="303"/>
      <c r="C91" s="278" t="s">
        <v>485</v>
      </c>
      <c r="D91" s="278"/>
      <c r="E91" s="278"/>
      <c r="F91" s="301" t="s">
        <v>464</v>
      </c>
      <c r="G91" s="302"/>
      <c r="H91" s="278" t="s">
        <v>485</v>
      </c>
      <c r="I91" s="278" t="s">
        <v>460</v>
      </c>
      <c r="J91" s="278">
        <v>50</v>
      </c>
      <c r="K91" s="292"/>
    </row>
    <row r="92" s="1" customFormat="1" ht="15" customHeight="1">
      <c r="B92" s="303"/>
      <c r="C92" s="278" t="s">
        <v>486</v>
      </c>
      <c r="D92" s="278"/>
      <c r="E92" s="278"/>
      <c r="F92" s="301" t="s">
        <v>464</v>
      </c>
      <c r="G92" s="302"/>
      <c r="H92" s="278" t="s">
        <v>487</v>
      </c>
      <c r="I92" s="278" t="s">
        <v>460</v>
      </c>
      <c r="J92" s="278">
        <v>255</v>
      </c>
      <c r="K92" s="292"/>
    </row>
    <row r="93" s="1" customFormat="1" ht="15" customHeight="1">
      <c r="B93" s="303"/>
      <c r="C93" s="278" t="s">
        <v>488</v>
      </c>
      <c r="D93" s="278"/>
      <c r="E93" s="278"/>
      <c r="F93" s="301" t="s">
        <v>116</v>
      </c>
      <c r="G93" s="302"/>
      <c r="H93" s="278" t="s">
        <v>489</v>
      </c>
      <c r="I93" s="278" t="s">
        <v>490</v>
      </c>
      <c r="J93" s="278"/>
      <c r="K93" s="292"/>
    </row>
    <row r="94" s="1" customFormat="1" ht="15" customHeight="1">
      <c r="B94" s="303"/>
      <c r="C94" s="278" t="s">
        <v>491</v>
      </c>
      <c r="D94" s="278"/>
      <c r="E94" s="278"/>
      <c r="F94" s="301" t="s">
        <v>116</v>
      </c>
      <c r="G94" s="302"/>
      <c r="H94" s="278" t="s">
        <v>492</v>
      </c>
      <c r="I94" s="278" t="s">
        <v>493</v>
      </c>
      <c r="J94" s="278"/>
      <c r="K94" s="292"/>
    </row>
    <row r="95" s="1" customFormat="1" ht="15" customHeight="1">
      <c r="B95" s="303"/>
      <c r="C95" s="278" t="s">
        <v>494</v>
      </c>
      <c r="D95" s="278"/>
      <c r="E95" s="278"/>
      <c r="F95" s="301" t="s">
        <v>116</v>
      </c>
      <c r="G95" s="302"/>
      <c r="H95" s="278" t="s">
        <v>494</v>
      </c>
      <c r="I95" s="278" t="s">
        <v>493</v>
      </c>
      <c r="J95" s="278"/>
      <c r="K95" s="292"/>
    </row>
    <row r="96" s="1" customFormat="1" ht="15" customHeight="1">
      <c r="B96" s="303"/>
      <c r="C96" s="278" t="s">
        <v>37</v>
      </c>
      <c r="D96" s="278"/>
      <c r="E96" s="278"/>
      <c r="F96" s="301" t="s">
        <v>116</v>
      </c>
      <c r="G96" s="302"/>
      <c r="H96" s="278" t="s">
        <v>495</v>
      </c>
      <c r="I96" s="278" t="s">
        <v>493</v>
      </c>
      <c r="J96" s="278"/>
      <c r="K96" s="292"/>
    </row>
    <row r="97" s="1" customFormat="1" ht="15" customHeight="1">
      <c r="B97" s="303"/>
      <c r="C97" s="278" t="s">
        <v>47</v>
      </c>
      <c r="D97" s="278"/>
      <c r="E97" s="278"/>
      <c r="F97" s="301" t="s">
        <v>116</v>
      </c>
      <c r="G97" s="302"/>
      <c r="H97" s="278" t="s">
        <v>496</v>
      </c>
      <c r="I97" s="278" t="s">
        <v>493</v>
      </c>
      <c r="J97" s="278"/>
      <c r="K97" s="292"/>
    </row>
    <row r="98" s="1" customFormat="1" ht="15" customHeight="1">
      <c r="B98" s="306"/>
      <c r="C98" s="307"/>
      <c r="D98" s="307"/>
      <c r="E98" s="307"/>
      <c r="F98" s="307"/>
      <c r="G98" s="307"/>
      <c r="H98" s="307"/>
      <c r="I98" s="307"/>
      <c r="J98" s="307"/>
      <c r="K98" s="308"/>
    </row>
    <row r="99" s="1" customFormat="1" ht="18.75" customHeight="1">
      <c r="B99" s="309"/>
      <c r="C99" s="310"/>
      <c r="D99" s="310"/>
      <c r="E99" s="310"/>
      <c r="F99" s="310"/>
      <c r="G99" s="310"/>
      <c r="H99" s="310"/>
      <c r="I99" s="310"/>
      <c r="J99" s="310"/>
      <c r="K99" s="309"/>
    </row>
    <row r="100" s="1" customFormat="1" ht="18.75" customHeight="1">
      <c r="B100" s="286"/>
      <c r="C100" s="286"/>
      <c r="D100" s="286"/>
      <c r="E100" s="286"/>
      <c r="F100" s="286"/>
      <c r="G100" s="286"/>
      <c r="H100" s="286"/>
      <c r="I100" s="286"/>
      <c r="J100" s="286"/>
      <c r="K100" s="286"/>
    </row>
    <row r="101" s="1" customFormat="1" ht="7.5" customHeight="1">
      <c r="B101" s="287"/>
      <c r="C101" s="288"/>
      <c r="D101" s="288"/>
      <c r="E101" s="288"/>
      <c r="F101" s="288"/>
      <c r="G101" s="288"/>
      <c r="H101" s="288"/>
      <c r="I101" s="288"/>
      <c r="J101" s="288"/>
      <c r="K101" s="289"/>
    </row>
    <row r="102" s="1" customFormat="1" ht="45" customHeight="1">
      <c r="B102" s="290"/>
      <c r="C102" s="291" t="s">
        <v>497</v>
      </c>
      <c r="D102" s="291"/>
      <c r="E102" s="291"/>
      <c r="F102" s="291"/>
      <c r="G102" s="291"/>
      <c r="H102" s="291"/>
      <c r="I102" s="291"/>
      <c r="J102" s="291"/>
      <c r="K102" s="292"/>
    </row>
    <row r="103" s="1" customFormat="1" ht="17.25" customHeight="1">
      <c r="B103" s="290"/>
      <c r="C103" s="293" t="s">
        <v>453</v>
      </c>
      <c r="D103" s="293"/>
      <c r="E103" s="293"/>
      <c r="F103" s="293" t="s">
        <v>454</v>
      </c>
      <c r="G103" s="294"/>
      <c r="H103" s="293" t="s">
        <v>53</v>
      </c>
      <c r="I103" s="293" t="s">
        <v>56</v>
      </c>
      <c r="J103" s="293" t="s">
        <v>455</v>
      </c>
      <c r="K103" s="292"/>
    </row>
    <row r="104" s="1" customFormat="1" ht="17.25" customHeight="1">
      <c r="B104" s="290"/>
      <c r="C104" s="295" t="s">
        <v>456</v>
      </c>
      <c r="D104" s="295"/>
      <c r="E104" s="295"/>
      <c r="F104" s="296" t="s">
        <v>457</v>
      </c>
      <c r="G104" s="297"/>
      <c r="H104" s="295"/>
      <c r="I104" s="295"/>
      <c r="J104" s="295" t="s">
        <v>458</v>
      </c>
      <c r="K104" s="292"/>
    </row>
    <row r="105" s="1" customFormat="1" ht="5.25" customHeight="1">
      <c r="B105" s="290"/>
      <c r="C105" s="293"/>
      <c r="D105" s="293"/>
      <c r="E105" s="293"/>
      <c r="F105" s="293"/>
      <c r="G105" s="311"/>
      <c r="H105" s="293"/>
      <c r="I105" s="293"/>
      <c r="J105" s="293"/>
      <c r="K105" s="292"/>
    </row>
    <row r="106" s="1" customFormat="1" ht="15" customHeight="1">
      <c r="B106" s="290"/>
      <c r="C106" s="278" t="s">
        <v>52</v>
      </c>
      <c r="D106" s="300"/>
      <c r="E106" s="300"/>
      <c r="F106" s="301" t="s">
        <v>116</v>
      </c>
      <c r="G106" s="278"/>
      <c r="H106" s="278" t="s">
        <v>498</v>
      </c>
      <c r="I106" s="278" t="s">
        <v>460</v>
      </c>
      <c r="J106" s="278">
        <v>20</v>
      </c>
      <c r="K106" s="292"/>
    </row>
    <row r="107" s="1" customFormat="1" ht="15" customHeight="1">
      <c r="B107" s="290"/>
      <c r="C107" s="278" t="s">
        <v>461</v>
      </c>
      <c r="D107" s="278"/>
      <c r="E107" s="278"/>
      <c r="F107" s="301" t="s">
        <v>116</v>
      </c>
      <c r="G107" s="278"/>
      <c r="H107" s="278" t="s">
        <v>498</v>
      </c>
      <c r="I107" s="278" t="s">
        <v>460</v>
      </c>
      <c r="J107" s="278">
        <v>120</v>
      </c>
      <c r="K107" s="292"/>
    </row>
    <row r="108" s="1" customFormat="1" ht="15" customHeight="1">
      <c r="B108" s="303"/>
      <c r="C108" s="278" t="s">
        <v>463</v>
      </c>
      <c r="D108" s="278"/>
      <c r="E108" s="278"/>
      <c r="F108" s="301" t="s">
        <v>464</v>
      </c>
      <c r="G108" s="278"/>
      <c r="H108" s="278" t="s">
        <v>498</v>
      </c>
      <c r="I108" s="278" t="s">
        <v>460</v>
      </c>
      <c r="J108" s="278">
        <v>50</v>
      </c>
      <c r="K108" s="292"/>
    </row>
    <row r="109" s="1" customFormat="1" ht="15" customHeight="1">
      <c r="B109" s="303"/>
      <c r="C109" s="278" t="s">
        <v>466</v>
      </c>
      <c r="D109" s="278"/>
      <c r="E109" s="278"/>
      <c r="F109" s="301" t="s">
        <v>116</v>
      </c>
      <c r="G109" s="278"/>
      <c r="H109" s="278" t="s">
        <v>498</v>
      </c>
      <c r="I109" s="278" t="s">
        <v>468</v>
      </c>
      <c r="J109" s="278"/>
      <c r="K109" s="292"/>
    </row>
    <row r="110" s="1" customFormat="1" ht="15" customHeight="1">
      <c r="B110" s="303"/>
      <c r="C110" s="278" t="s">
        <v>477</v>
      </c>
      <c r="D110" s="278"/>
      <c r="E110" s="278"/>
      <c r="F110" s="301" t="s">
        <v>464</v>
      </c>
      <c r="G110" s="278"/>
      <c r="H110" s="278" t="s">
        <v>498</v>
      </c>
      <c r="I110" s="278" t="s">
        <v>460</v>
      </c>
      <c r="J110" s="278">
        <v>50</v>
      </c>
      <c r="K110" s="292"/>
    </row>
    <row r="111" s="1" customFormat="1" ht="15" customHeight="1">
      <c r="B111" s="303"/>
      <c r="C111" s="278" t="s">
        <v>485</v>
      </c>
      <c r="D111" s="278"/>
      <c r="E111" s="278"/>
      <c r="F111" s="301" t="s">
        <v>464</v>
      </c>
      <c r="G111" s="278"/>
      <c r="H111" s="278" t="s">
        <v>498</v>
      </c>
      <c r="I111" s="278" t="s">
        <v>460</v>
      </c>
      <c r="J111" s="278">
        <v>50</v>
      </c>
      <c r="K111" s="292"/>
    </row>
    <row r="112" s="1" customFormat="1" ht="15" customHeight="1">
      <c r="B112" s="303"/>
      <c r="C112" s="278" t="s">
        <v>483</v>
      </c>
      <c r="D112" s="278"/>
      <c r="E112" s="278"/>
      <c r="F112" s="301" t="s">
        <v>464</v>
      </c>
      <c r="G112" s="278"/>
      <c r="H112" s="278" t="s">
        <v>498</v>
      </c>
      <c r="I112" s="278" t="s">
        <v>460</v>
      </c>
      <c r="J112" s="278">
        <v>50</v>
      </c>
      <c r="K112" s="292"/>
    </row>
    <row r="113" s="1" customFormat="1" ht="15" customHeight="1">
      <c r="B113" s="303"/>
      <c r="C113" s="278" t="s">
        <v>52</v>
      </c>
      <c r="D113" s="278"/>
      <c r="E113" s="278"/>
      <c r="F113" s="301" t="s">
        <v>116</v>
      </c>
      <c r="G113" s="278"/>
      <c r="H113" s="278" t="s">
        <v>499</v>
      </c>
      <c r="I113" s="278" t="s">
        <v>460</v>
      </c>
      <c r="J113" s="278">
        <v>20</v>
      </c>
      <c r="K113" s="292"/>
    </row>
    <row r="114" s="1" customFormat="1" ht="15" customHeight="1">
      <c r="B114" s="303"/>
      <c r="C114" s="278" t="s">
        <v>500</v>
      </c>
      <c r="D114" s="278"/>
      <c r="E114" s="278"/>
      <c r="F114" s="301" t="s">
        <v>116</v>
      </c>
      <c r="G114" s="278"/>
      <c r="H114" s="278" t="s">
        <v>501</v>
      </c>
      <c r="I114" s="278" t="s">
        <v>460</v>
      </c>
      <c r="J114" s="278">
        <v>120</v>
      </c>
      <c r="K114" s="292"/>
    </row>
    <row r="115" s="1" customFormat="1" ht="15" customHeight="1">
      <c r="B115" s="303"/>
      <c r="C115" s="278" t="s">
        <v>37</v>
      </c>
      <c r="D115" s="278"/>
      <c r="E115" s="278"/>
      <c r="F115" s="301" t="s">
        <v>116</v>
      </c>
      <c r="G115" s="278"/>
      <c r="H115" s="278" t="s">
        <v>502</v>
      </c>
      <c r="I115" s="278" t="s">
        <v>493</v>
      </c>
      <c r="J115" s="278"/>
      <c r="K115" s="292"/>
    </row>
    <row r="116" s="1" customFormat="1" ht="15" customHeight="1">
      <c r="B116" s="303"/>
      <c r="C116" s="278" t="s">
        <v>47</v>
      </c>
      <c r="D116" s="278"/>
      <c r="E116" s="278"/>
      <c r="F116" s="301" t="s">
        <v>116</v>
      </c>
      <c r="G116" s="278"/>
      <c r="H116" s="278" t="s">
        <v>503</v>
      </c>
      <c r="I116" s="278" t="s">
        <v>493</v>
      </c>
      <c r="J116" s="278"/>
      <c r="K116" s="292"/>
    </row>
    <row r="117" s="1" customFormat="1" ht="15" customHeight="1">
      <c r="B117" s="303"/>
      <c r="C117" s="278" t="s">
        <v>56</v>
      </c>
      <c r="D117" s="278"/>
      <c r="E117" s="278"/>
      <c r="F117" s="301" t="s">
        <v>116</v>
      </c>
      <c r="G117" s="278"/>
      <c r="H117" s="278" t="s">
        <v>504</v>
      </c>
      <c r="I117" s="278" t="s">
        <v>505</v>
      </c>
      <c r="J117" s="278"/>
      <c r="K117" s="292"/>
    </row>
    <row r="118" s="1" customFormat="1" ht="15" customHeight="1">
      <c r="B118" s="306"/>
      <c r="C118" s="312"/>
      <c r="D118" s="312"/>
      <c r="E118" s="312"/>
      <c r="F118" s="312"/>
      <c r="G118" s="312"/>
      <c r="H118" s="312"/>
      <c r="I118" s="312"/>
      <c r="J118" s="312"/>
      <c r="K118" s="308"/>
    </row>
    <row r="119" s="1" customFormat="1" ht="18.75" customHeight="1">
      <c r="B119" s="313"/>
      <c r="C119" s="314"/>
      <c r="D119" s="314"/>
      <c r="E119" s="314"/>
      <c r="F119" s="315"/>
      <c r="G119" s="314"/>
      <c r="H119" s="314"/>
      <c r="I119" s="314"/>
      <c r="J119" s="314"/>
      <c r="K119" s="313"/>
    </row>
    <row r="120" s="1" customFormat="1" ht="18.75" customHeight="1">
      <c r="B120" s="286"/>
      <c r="C120" s="286"/>
      <c r="D120" s="286"/>
      <c r="E120" s="286"/>
      <c r="F120" s="286"/>
      <c r="G120" s="286"/>
      <c r="H120" s="286"/>
      <c r="I120" s="286"/>
      <c r="J120" s="286"/>
      <c r="K120" s="286"/>
    </row>
    <row r="121" s="1" customFormat="1" ht="7.5" customHeight="1">
      <c r="B121" s="316"/>
      <c r="C121" s="317"/>
      <c r="D121" s="317"/>
      <c r="E121" s="317"/>
      <c r="F121" s="317"/>
      <c r="G121" s="317"/>
      <c r="H121" s="317"/>
      <c r="I121" s="317"/>
      <c r="J121" s="317"/>
      <c r="K121" s="318"/>
    </row>
    <row r="122" s="1" customFormat="1" ht="45" customHeight="1">
      <c r="B122" s="319"/>
      <c r="C122" s="269" t="s">
        <v>506</v>
      </c>
      <c r="D122" s="269"/>
      <c r="E122" s="269"/>
      <c r="F122" s="269"/>
      <c r="G122" s="269"/>
      <c r="H122" s="269"/>
      <c r="I122" s="269"/>
      <c r="J122" s="269"/>
      <c r="K122" s="320"/>
    </row>
    <row r="123" s="1" customFormat="1" ht="17.25" customHeight="1">
      <c r="B123" s="321"/>
      <c r="C123" s="293" t="s">
        <v>453</v>
      </c>
      <c r="D123" s="293"/>
      <c r="E123" s="293"/>
      <c r="F123" s="293" t="s">
        <v>454</v>
      </c>
      <c r="G123" s="294"/>
      <c r="H123" s="293" t="s">
        <v>53</v>
      </c>
      <c r="I123" s="293" t="s">
        <v>56</v>
      </c>
      <c r="J123" s="293" t="s">
        <v>455</v>
      </c>
      <c r="K123" s="322"/>
    </row>
    <row r="124" s="1" customFormat="1" ht="17.25" customHeight="1">
      <c r="B124" s="321"/>
      <c r="C124" s="295" t="s">
        <v>456</v>
      </c>
      <c r="D124" s="295"/>
      <c r="E124" s="295"/>
      <c r="F124" s="296" t="s">
        <v>457</v>
      </c>
      <c r="G124" s="297"/>
      <c r="H124" s="295"/>
      <c r="I124" s="295"/>
      <c r="J124" s="295" t="s">
        <v>458</v>
      </c>
      <c r="K124" s="322"/>
    </row>
    <row r="125" s="1" customFormat="1" ht="5.25" customHeight="1">
      <c r="B125" s="323"/>
      <c r="C125" s="298"/>
      <c r="D125" s="298"/>
      <c r="E125" s="298"/>
      <c r="F125" s="298"/>
      <c r="G125" s="324"/>
      <c r="H125" s="298"/>
      <c r="I125" s="298"/>
      <c r="J125" s="298"/>
      <c r="K125" s="325"/>
    </row>
    <row r="126" s="1" customFormat="1" ht="15" customHeight="1">
      <c r="B126" s="323"/>
      <c r="C126" s="278" t="s">
        <v>461</v>
      </c>
      <c r="D126" s="300"/>
      <c r="E126" s="300"/>
      <c r="F126" s="301" t="s">
        <v>116</v>
      </c>
      <c r="G126" s="278"/>
      <c r="H126" s="278" t="s">
        <v>498</v>
      </c>
      <c r="I126" s="278" t="s">
        <v>460</v>
      </c>
      <c r="J126" s="278">
        <v>120</v>
      </c>
      <c r="K126" s="326"/>
    </row>
    <row r="127" s="1" customFormat="1" ht="15" customHeight="1">
      <c r="B127" s="323"/>
      <c r="C127" s="278" t="s">
        <v>507</v>
      </c>
      <c r="D127" s="278"/>
      <c r="E127" s="278"/>
      <c r="F127" s="301" t="s">
        <v>116</v>
      </c>
      <c r="G127" s="278"/>
      <c r="H127" s="278" t="s">
        <v>508</v>
      </c>
      <c r="I127" s="278" t="s">
        <v>460</v>
      </c>
      <c r="J127" s="278" t="s">
        <v>509</v>
      </c>
      <c r="K127" s="326"/>
    </row>
    <row r="128" s="1" customFormat="1" ht="15" customHeight="1">
      <c r="B128" s="323"/>
      <c r="C128" s="278" t="s">
        <v>407</v>
      </c>
      <c r="D128" s="278"/>
      <c r="E128" s="278"/>
      <c r="F128" s="301" t="s">
        <v>116</v>
      </c>
      <c r="G128" s="278"/>
      <c r="H128" s="278" t="s">
        <v>510</v>
      </c>
      <c r="I128" s="278" t="s">
        <v>460</v>
      </c>
      <c r="J128" s="278" t="s">
        <v>509</v>
      </c>
      <c r="K128" s="326"/>
    </row>
    <row r="129" s="1" customFormat="1" ht="15" customHeight="1">
      <c r="B129" s="323"/>
      <c r="C129" s="278" t="s">
        <v>469</v>
      </c>
      <c r="D129" s="278"/>
      <c r="E129" s="278"/>
      <c r="F129" s="301" t="s">
        <v>464</v>
      </c>
      <c r="G129" s="278"/>
      <c r="H129" s="278" t="s">
        <v>470</v>
      </c>
      <c r="I129" s="278" t="s">
        <v>460</v>
      </c>
      <c r="J129" s="278">
        <v>15</v>
      </c>
      <c r="K129" s="326"/>
    </row>
    <row r="130" s="1" customFormat="1" ht="15" customHeight="1">
      <c r="B130" s="323"/>
      <c r="C130" s="304" t="s">
        <v>471</v>
      </c>
      <c r="D130" s="304"/>
      <c r="E130" s="304"/>
      <c r="F130" s="305" t="s">
        <v>464</v>
      </c>
      <c r="G130" s="304"/>
      <c r="H130" s="304" t="s">
        <v>472</v>
      </c>
      <c r="I130" s="304" t="s">
        <v>460</v>
      </c>
      <c r="J130" s="304">
        <v>15</v>
      </c>
      <c r="K130" s="326"/>
    </row>
    <row r="131" s="1" customFormat="1" ht="15" customHeight="1">
      <c r="B131" s="323"/>
      <c r="C131" s="304" t="s">
        <v>473</v>
      </c>
      <c r="D131" s="304"/>
      <c r="E131" s="304"/>
      <c r="F131" s="305" t="s">
        <v>464</v>
      </c>
      <c r="G131" s="304"/>
      <c r="H131" s="304" t="s">
        <v>474</v>
      </c>
      <c r="I131" s="304" t="s">
        <v>460</v>
      </c>
      <c r="J131" s="304">
        <v>20</v>
      </c>
      <c r="K131" s="326"/>
    </row>
    <row r="132" s="1" customFormat="1" ht="15" customHeight="1">
      <c r="B132" s="323"/>
      <c r="C132" s="304" t="s">
        <v>475</v>
      </c>
      <c r="D132" s="304"/>
      <c r="E132" s="304"/>
      <c r="F132" s="305" t="s">
        <v>464</v>
      </c>
      <c r="G132" s="304"/>
      <c r="H132" s="304" t="s">
        <v>476</v>
      </c>
      <c r="I132" s="304" t="s">
        <v>460</v>
      </c>
      <c r="J132" s="304">
        <v>20</v>
      </c>
      <c r="K132" s="326"/>
    </row>
    <row r="133" s="1" customFormat="1" ht="15" customHeight="1">
      <c r="B133" s="323"/>
      <c r="C133" s="278" t="s">
        <v>463</v>
      </c>
      <c r="D133" s="278"/>
      <c r="E133" s="278"/>
      <c r="F133" s="301" t="s">
        <v>464</v>
      </c>
      <c r="G133" s="278"/>
      <c r="H133" s="278" t="s">
        <v>498</v>
      </c>
      <c r="I133" s="278" t="s">
        <v>460</v>
      </c>
      <c r="J133" s="278">
        <v>50</v>
      </c>
      <c r="K133" s="326"/>
    </row>
    <row r="134" s="1" customFormat="1" ht="15" customHeight="1">
      <c r="B134" s="323"/>
      <c r="C134" s="278" t="s">
        <v>477</v>
      </c>
      <c r="D134" s="278"/>
      <c r="E134" s="278"/>
      <c r="F134" s="301" t="s">
        <v>464</v>
      </c>
      <c r="G134" s="278"/>
      <c r="H134" s="278" t="s">
        <v>498</v>
      </c>
      <c r="I134" s="278" t="s">
        <v>460</v>
      </c>
      <c r="J134" s="278">
        <v>50</v>
      </c>
      <c r="K134" s="326"/>
    </row>
    <row r="135" s="1" customFormat="1" ht="15" customHeight="1">
      <c r="B135" s="323"/>
      <c r="C135" s="278" t="s">
        <v>483</v>
      </c>
      <c r="D135" s="278"/>
      <c r="E135" s="278"/>
      <c r="F135" s="301" t="s">
        <v>464</v>
      </c>
      <c r="G135" s="278"/>
      <c r="H135" s="278" t="s">
        <v>498</v>
      </c>
      <c r="I135" s="278" t="s">
        <v>460</v>
      </c>
      <c r="J135" s="278">
        <v>50</v>
      </c>
      <c r="K135" s="326"/>
    </row>
    <row r="136" s="1" customFormat="1" ht="15" customHeight="1">
      <c r="B136" s="323"/>
      <c r="C136" s="278" t="s">
        <v>485</v>
      </c>
      <c r="D136" s="278"/>
      <c r="E136" s="278"/>
      <c r="F136" s="301" t="s">
        <v>464</v>
      </c>
      <c r="G136" s="278"/>
      <c r="H136" s="278" t="s">
        <v>498</v>
      </c>
      <c r="I136" s="278" t="s">
        <v>460</v>
      </c>
      <c r="J136" s="278">
        <v>50</v>
      </c>
      <c r="K136" s="326"/>
    </row>
    <row r="137" s="1" customFormat="1" ht="15" customHeight="1">
      <c r="B137" s="323"/>
      <c r="C137" s="278" t="s">
        <v>486</v>
      </c>
      <c r="D137" s="278"/>
      <c r="E137" s="278"/>
      <c r="F137" s="301" t="s">
        <v>464</v>
      </c>
      <c r="G137" s="278"/>
      <c r="H137" s="278" t="s">
        <v>511</v>
      </c>
      <c r="I137" s="278" t="s">
        <v>460</v>
      </c>
      <c r="J137" s="278">
        <v>255</v>
      </c>
      <c r="K137" s="326"/>
    </row>
    <row r="138" s="1" customFormat="1" ht="15" customHeight="1">
      <c r="B138" s="323"/>
      <c r="C138" s="278" t="s">
        <v>488</v>
      </c>
      <c r="D138" s="278"/>
      <c r="E138" s="278"/>
      <c r="F138" s="301" t="s">
        <v>116</v>
      </c>
      <c r="G138" s="278"/>
      <c r="H138" s="278" t="s">
        <v>512</v>
      </c>
      <c r="I138" s="278" t="s">
        <v>490</v>
      </c>
      <c r="J138" s="278"/>
      <c r="K138" s="326"/>
    </row>
    <row r="139" s="1" customFormat="1" ht="15" customHeight="1">
      <c r="B139" s="323"/>
      <c r="C139" s="278" t="s">
        <v>491</v>
      </c>
      <c r="D139" s="278"/>
      <c r="E139" s="278"/>
      <c r="F139" s="301" t="s">
        <v>116</v>
      </c>
      <c r="G139" s="278"/>
      <c r="H139" s="278" t="s">
        <v>513</v>
      </c>
      <c r="I139" s="278" t="s">
        <v>493</v>
      </c>
      <c r="J139" s="278"/>
      <c r="K139" s="326"/>
    </row>
    <row r="140" s="1" customFormat="1" ht="15" customHeight="1">
      <c r="B140" s="323"/>
      <c r="C140" s="278" t="s">
        <v>494</v>
      </c>
      <c r="D140" s="278"/>
      <c r="E140" s="278"/>
      <c r="F140" s="301" t="s">
        <v>116</v>
      </c>
      <c r="G140" s="278"/>
      <c r="H140" s="278" t="s">
        <v>494</v>
      </c>
      <c r="I140" s="278" t="s">
        <v>493</v>
      </c>
      <c r="J140" s="278"/>
      <c r="K140" s="326"/>
    </row>
    <row r="141" s="1" customFormat="1" ht="15" customHeight="1">
      <c r="B141" s="323"/>
      <c r="C141" s="278" t="s">
        <v>37</v>
      </c>
      <c r="D141" s="278"/>
      <c r="E141" s="278"/>
      <c r="F141" s="301" t="s">
        <v>116</v>
      </c>
      <c r="G141" s="278"/>
      <c r="H141" s="278" t="s">
        <v>514</v>
      </c>
      <c r="I141" s="278" t="s">
        <v>493</v>
      </c>
      <c r="J141" s="278"/>
      <c r="K141" s="326"/>
    </row>
    <row r="142" s="1" customFormat="1" ht="15" customHeight="1">
      <c r="B142" s="323"/>
      <c r="C142" s="278" t="s">
        <v>515</v>
      </c>
      <c r="D142" s="278"/>
      <c r="E142" s="278"/>
      <c r="F142" s="301" t="s">
        <v>116</v>
      </c>
      <c r="G142" s="278"/>
      <c r="H142" s="278" t="s">
        <v>516</v>
      </c>
      <c r="I142" s="278" t="s">
        <v>493</v>
      </c>
      <c r="J142" s="278"/>
      <c r="K142" s="326"/>
    </row>
    <row r="143" s="1" customFormat="1" ht="15" customHeight="1">
      <c r="B143" s="327"/>
      <c r="C143" s="328"/>
      <c r="D143" s="328"/>
      <c r="E143" s="328"/>
      <c r="F143" s="328"/>
      <c r="G143" s="328"/>
      <c r="H143" s="328"/>
      <c r="I143" s="328"/>
      <c r="J143" s="328"/>
      <c r="K143" s="329"/>
    </row>
    <row r="144" s="1" customFormat="1" ht="18.75" customHeight="1">
      <c r="B144" s="314"/>
      <c r="C144" s="314"/>
      <c r="D144" s="314"/>
      <c r="E144" s="314"/>
      <c r="F144" s="315"/>
      <c r="G144" s="314"/>
      <c r="H144" s="314"/>
      <c r="I144" s="314"/>
      <c r="J144" s="314"/>
      <c r="K144" s="314"/>
    </row>
    <row r="145" s="1" customFormat="1" ht="18.75" customHeight="1">
      <c r="B145" s="286"/>
      <c r="C145" s="286"/>
      <c r="D145" s="286"/>
      <c r="E145" s="286"/>
      <c r="F145" s="286"/>
      <c r="G145" s="286"/>
      <c r="H145" s="286"/>
      <c r="I145" s="286"/>
      <c r="J145" s="286"/>
      <c r="K145" s="286"/>
    </row>
    <row r="146" s="1" customFormat="1" ht="7.5" customHeight="1">
      <c r="B146" s="287"/>
      <c r="C146" s="288"/>
      <c r="D146" s="288"/>
      <c r="E146" s="288"/>
      <c r="F146" s="288"/>
      <c r="G146" s="288"/>
      <c r="H146" s="288"/>
      <c r="I146" s="288"/>
      <c r="J146" s="288"/>
      <c r="K146" s="289"/>
    </row>
    <row r="147" s="1" customFormat="1" ht="45" customHeight="1">
      <c r="B147" s="290"/>
      <c r="C147" s="291" t="s">
        <v>517</v>
      </c>
      <c r="D147" s="291"/>
      <c r="E147" s="291"/>
      <c r="F147" s="291"/>
      <c r="G147" s="291"/>
      <c r="H147" s="291"/>
      <c r="I147" s="291"/>
      <c r="J147" s="291"/>
      <c r="K147" s="292"/>
    </row>
    <row r="148" s="1" customFormat="1" ht="17.25" customHeight="1">
      <c r="B148" s="290"/>
      <c r="C148" s="293" t="s">
        <v>453</v>
      </c>
      <c r="D148" s="293"/>
      <c r="E148" s="293"/>
      <c r="F148" s="293" t="s">
        <v>454</v>
      </c>
      <c r="G148" s="294"/>
      <c r="H148" s="293" t="s">
        <v>53</v>
      </c>
      <c r="I148" s="293" t="s">
        <v>56</v>
      </c>
      <c r="J148" s="293" t="s">
        <v>455</v>
      </c>
      <c r="K148" s="292"/>
    </row>
    <row r="149" s="1" customFormat="1" ht="17.25" customHeight="1">
      <c r="B149" s="290"/>
      <c r="C149" s="295" t="s">
        <v>456</v>
      </c>
      <c r="D149" s="295"/>
      <c r="E149" s="295"/>
      <c r="F149" s="296" t="s">
        <v>457</v>
      </c>
      <c r="G149" s="297"/>
      <c r="H149" s="295"/>
      <c r="I149" s="295"/>
      <c r="J149" s="295" t="s">
        <v>458</v>
      </c>
      <c r="K149" s="292"/>
    </row>
    <row r="150" s="1" customFormat="1" ht="5.25" customHeight="1">
      <c r="B150" s="303"/>
      <c r="C150" s="298"/>
      <c r="D150" s="298"/>
      <c r="E150" s="298"/>
      <c r="F150" s="298"/>
      <c r="G150" s="299"/>
      <c r="H150" s="298"/>
      <c r="I150" s="298"/>
      <c r="J150" s="298"/>
      <c r="K150" s="326"/>
    </row>
    <row r="151" s="1" customFormat="1" ht="15" customHeight="1">
      <c r="B151" s="303"/>
      <c r="C151" s="330" t="s">
        <v>461</v>
      </c>
      <c r="D151" s="278"/>
      <c r="E151" s="278"/>
      <c r="F151" s="331" t="s">
        <v>116</v>
      </c>
      <c r="G151" s="278"/>
      <c r="H151" s="330" t="s">
        <v>498</v>
      </c>
      <c r="I151" s="330" t="s">
        <v>460</v>
      </c>
      <c r="J151" s="330">
        <v>120</v>
      </c>
      <c r="K151" s="326"/>
    </row>
    <row r="152" s="1" customFormat="1" ht="15" customHeight="1">
      <c r="B152" s="303"/>
      <c r="C152" s="330" t="s">
        <v>507</v>
      </c>
      <c r="D152" s="278"/>
      <c r="E152" s="278"/>
      <c r="F152" s="331" t="s">
        <v>116</v>
      </c>
      <c r="G152" s="278"/>
      <c r="H152" s="330" t="s">
        <v>518</v>
      </c>
      <c r="I152" s="330" t="s">
        <v>460</v>
      </c>
      <c r="J152" s="330" t="s">
        <v>509</v>
      </c>
      <c r="K152" s="326"/>
    </row>
    <row r="153" s="1" customFormat="1" ht="15" customHeight="1">
      <c r="B153" s="303"/>
      <c r="C153" s="330" t="s">
        <v>407</v>
      </c>
      <c r="D153" s="278"/>
      <c r="E153" s="278"/>
      <c r="F153" s="331" t="s">
        <v>116</v>
      </c>
      <c r="G153" s="278"/>
      <c r="H153" s="330" t="s">
        <v>519</v>
      </c>
      <c r="I153" s="330" t="s">
        <v>460</v>
      </c>
      <c r="J153" s="330" t="s">
        <v>509</v>
      </c>
      <c r="K153" s="326"/>
    </row>
    <row r="154" s="1" customFormat="1" ht="15" customHeight="1">
      <c r="B154" s="303"/>
      <c r="C154" s="330" t="s">
        <v>463</v>
      </c>
      <c r="D154" s="278"/>
      <c r="E154" s="278"/>
      <c r="F154" s="331" t="s">
        <v>464</v>
      </c>
      <c r="G154" s="278"/>
      <c r="H154" s="330" t="s">
        <v>498</v>
      </c>
      <c r="I154" s="330" t="s">
        <v>460</v>
      </c>
      <c r="J154" s="330">
        <v>50</v>
      </c>
      <c r="K154" s="326"/>
    </row>
    <row r="155" s="1" customFormat="1" ht="15" customHeight="1">
      <c r="B155" s="303"/>
      <c r="C155" s="330" t="s">
        <v>466</v>
      </c>
      <c r="D155" s="278"/>
      <c r="E155" s="278"/>
      <c r="F155" s="331" t="s">
        <v>116</v>
      </c>
      <c r="G155" s="278"/>
      <c r="H155" s="330" t="s">
        <v>498</v>
      </c>
      <c r="I155" s="330" t="s">
        <v>468</v>
      </c>
      <c r="J155" s="330"/>
      <c r="K155" s="326"/>
    </row>
    <row r="156" s="1" customFormat="1" ht="15" customHeight="1">
      <c r="B156" s="303"/>
      <c r="C156" s="330" t="s">
        <v>477</v>
      </c>
      <c r="D156" s="278"/>
      <c r="E156" s="278"/>
      <c r="F156" s="331" t="s">
        <v>464</v>
      </c>
      <c r="G156" s="278"/>
      <c r="H156" s="330" t="s">
        <v>498</v>
      </c>
      <c r="I156" s="330" t="s">
        <v>460</v>
      </c>
      <c r="J156" s="330">
        <v>50</v>
      </c>
      <c r="K156" s="326"/>
    </row>
    <row r="157" s="1" customFormat="1" ht="15" customHeight="1">
      <c r="B157" s="303"/>
      <c r="C157" s="330" t="s">
        <v>485</v>
      </c>
      <c r="D157" s="278"/>
      <c r="E157" s="278"/>
      <c r="F157" s="331" t="s">
        <v>464</v>
      </c>
      <c r="G157" s="278"/>
      <c r="H157" s="330" t="s">
        <v>498</v>
      </c>
      <c r="I157" s="330" t="s">
        <v>460</v>
      </c>
      <c r="J157" s="330">
        <v>50</v>
      </c>
      <c r="K157" s="326"/>
    </row>
    <row r="158" s="1" customFormat="1" ht="15" customHeight="1">
      <c r="B158" s="303"/>
      <c r="C158" s="330" t="s">
        <v>483</v>
      </c>
      <c r="D158" s="278"/>
      <c r="E158" s="278"/>
      <c r="F158" s="331" t="s">
        <v>464</v>
      </c>
      <c r="G158" s="278"/>
      <c r="H158" s="330" t="s">
        <v>498</v>
      </c>
      <c r="I158" s="330" t="s">
        <v>460</v>
      </c>
      <c r="J158" s="330">
        <v>50</v>
      </c>
      <c r="K158" s="326"/>
    </row>
    <row r="159" s="1" customFormat="1" ht="15" customHeight="1">
      <c r="B159" s="303"/>
      <c r="C159" s="330" t="s">
        <v>89</v>
      </c>
      <c r="D159" s="278"/>
      <c r="E159" s="278"/>
      <c r="F159" s="331" t="s">
        <v>116</v>
      </c>
      <c r="G159" s="278"/>
      <c r="H159" s="330" t="s">
        <v>520</v>
      </c>
      <c r="I159" s="330" t="s">
        <v>460</v>
      </c>
      <c r="J159" s="330" t="s">
        <v>521</v>
      </c>
      <c r="K159" s="326"/>
    </row>
    <row r="160" s="1" customFormat="1" ht="15" customHeight="1">
      <c r="B160" s="303"/>
      <c r="C160" s="330" t="s">
        <v>522</v>
      </c>
      <c r="D160" s="278"/>
      <c r="E160" s="278"/>
      <c r="F160" s="331" t="s">
        <v>116</v>
      </c>
      <c r="G160" s="278"/>
      <c r="H160" s="330" t="s">
        <v>523</v>
      </c>
      <c r="I160" s="330" t="s">
        <v>493</v>
      </c>
      <c r="J160" s="330"/>
      <c r="K160" s="326"/>
    </row>
    <row r="161" s="1" customFormat="1" ht="15" customHeight="1">
      <c r="B161" s="332"/>
      <c r="C161" s="312"/>
      <c r="D161" s="312"/>
      <c r="E161" s="312"/>
      <c r="F161" s="312"/>
      <c r="G161" s="312"/>
      <c r="H161" s="312"/>
      <c r="I161" s="312"/>
      <c r="J161" s="312"/>
      <c r="K161" s="333"/>
    </row>
    <row r="162" s="1" customFormat="1" ht="18.75" customHeight="1">
      <c r="B162" s="314"/>
      <c r="C162" s="324"/>
      <c r="D162" s="324"/>
      <c r="E162" s="324"/>
      <c r="F162" s="334"/>
      <c r="G162" s="324"/>
      <c r="H162" s="324"/>
      <c r="I162" s="324"/>
      <c r="J162" s="324"/>
      <c r="K162" s="314"/>
    </row>
    <row r="163" s="1" customFormat="1" ht="18.75" customHeight="1">
      <c r="B163" s="286"/>
      <c r="C163" s="286"/>
      <c r="D163" s="286"/>
      <c r="E163" s="286"/>
      <c r="F163" s="286"/>
      <c r="G163" s="286"/>
      <c r="H163" s="286"/>
      <c r="I163" s="286"/>
      <c r="J163" s="286"/>
      <c r="K163" s="286"/>
    </row>
    <row r="164" s="1" customFormat="1" ht="7.5" customHeight="1">
      <c r="B164" s="265"/>
      <c r="C164" s="266"/>
      <c r="D164" s="266"/>
      <c r="E164" s="266"/>
      <c r="F164" s="266"/>
      <c r="G164" s="266"/>
      <c r="H164" s="266"/>
      <c r="I164" s="266"/>
      <c r="J164" s="266"/>
      <c r="K164" s="267"/>
    </row>
    <row r="165" s="1" customFormat="1" ht="45" customHeight="1">
      <c r="B165" s="268"/>
      <c r="C165" s="269" t="s">
        <v>524</v>
      </c>
      <c r="D165" s="269"/>
      <c r="E165" s="269"/>
      <c r="F165" s="269"/>
      <c r="G165" s="269"/>
      <c r="H165" s="269"/>
      <c r="I165" s="269"/>
      <c r="J165" s="269"/>
      <c r="K165" s="270"/>
    </row>
    <row r="166" s="1" customFormat="1" ht="17.25" customHeight="1">
      <c r="B166" s="268"/>
      <c r="C166" s="293" t="s">
        <v>453</v>
      </c>
      <c r="D166" s="293"/>
      <c r="E166" s="293"/>
      <c r="F166" s="293" t="s">
        <v>454</v>
      </c>
      <c r="G166" s="335"/>
      <c r="H166" s="336" t="s">
        <v>53</v>
      </c>
      <c r="I166" s="336" t="s">
        <v>56</v>
      </c>
      <c r="J166" s="293" t="s">
        <v>455</v>
      </c>
      <c r="K166" s="270"/>
    </row>
    <row r="167" s="1" customFormat="1" ht="17.25" customHeight="1">
      <c r="B167" s="271"/>
      <c r="C167" s="295" t="s">
        <v>456</v>
      </c>
      <c r="D167" s="295"/>
      <c r="E167" s="295"/>
      <c r="F167" s="296" t="s">
        <v>457</v>
      </c>
      <c r="G167" s="337"/>
      <c r="H167" s="338"/>
      <c r="I167" s="338"/>
      <c r="J167" s="295" t="s">
        <v>458</v>
      </c>
      <c r="K167" s="273"/>
    </row>
    <row r="168" s="1" customFormat="1" ht="5.25" customHeight="1">
      <c r="B168" s="303"/>
      <c r="C168" s="298"/>
      <c r="D168" s="298"/>
      <c r="E168" s="298"/>
      <c r="F168" s="298"/>
      <c r="G168" s="299"/>
      <c r="H168" s="298"/>
      <c r="I168" s="298"/>
      <c r="J168" s="298"/>
      <c r="K168" s="326"/>
    </row>
    <row r="169" s="1" customFormat="1" ht="15" customHeight="1">
      <c r="B169" s="303"/>
      <c r="C169" s="278" t="s">
        <v>461</v>
      </c>
      <c r="D169" s="278"/>
      <c r="E169" s="278"/>
      <c r="F169" s="301" t="s">
        <v>116</v>
      </c>
      <c r="G169" s="278"/>
      <c r="H169" s="278" t="s">
        <v>498</v>
      </c>
      <c r="I169" s="278" t="s">
        <v>460</v>
      </c>
      <c r="J169" s="278">
        <v>120</v>
      </c>
      <c r="K169" s="326"/>
    </row>
    <row r="170" s="1" customFormat="1" ht="15" customHeight="1">
      <c r="B170" s="303"/>
      <c r="C170" s="278" t="s">
        <v>507</v>
      </c>
      <c r="D170" s="278"/>
      <c r="E170" s="278"/>
      <c r="F170" s="301" t="s">
        <v>116</v>
      </c>
      <c r="G170" s="278"/>
      <c r="H170" s="278" t="s">
        <v>508</v>
      </c>
      <c r="I170" s="278" t="s">
        <v>460</v>
      </c>
      <c r="J170" s="278" t="s">
        <v>509</v>
      </c>
      <c r="K170" s="326"/>
    </row>
    <row r="171" s="1" customFormat="1" ht="15" customHeight="1">
      <c r="B171" s="303"/>
      <c r="C171" s="278" t="s">
        <v>407</v>
      </c>
      <c r="D171" s="278"/>
      <c r="E171" s="278"/>
      <c r="F171" s="301" t="s">
        <v>116</v>
      </c>
      <c r="G171" s="278"/>
      <c r="H171" s="278" t="s">
        <v>525</v>
      </c>
      <c r="I171" s="278" t="s">
        <v>460</v>
      </c>
      <c r="J171" s="278" t="s">
        <v>509</v>
      </c>
      <c r="K171" s="326"/>
    </row>
    <row r="172" s="1" customFormat="1" ht="15" customHeight="1">
      <c r="B172" s="303"/>
      <c r="C172" s="278" t="s">
        <v>463</v>
      </c>
      <c r="D172" s="278"/>
      <c r="E172" s="278"/>
      <c r="F172" s="301" t="s">
        <v>464</v>
      </c>
      <c r="G172" s="278"/>
      <c r="H172" s="278" t="s">
        <v>525</v>
      </c>
      <c r="I172" s="278" t="s">
        <v>460</v>
      </c>
      <c r="J172" s="278">
        <v>50</v>
      </c>
      <c r="K172" s="326"/>
    </row>
    <row r="173" s="1" customFormat="1" ht="15" customHeight="1">
      <c r="B173" s="303"/>
      <c r="C173" s="278" t="s">
        <v>466</v>
      </c>
      <c r="D173" s="278"/>
      <c r="E173" s="278"/>
      <c r="F173" s="301" t="s">
        <v>116</v>
      </c>
      <c r="G173" s="278"/>
      <c r="H173" s="278" t="s">
        <v>525</v>
      </c>
      <c r="I173" s="278" t="s">
        <v>468</v>
      </c>
      <c r="J173" s="278"/>
      <c r="K173" s="326"/>
    </row>
    <row r="174" s="1" customFormat="1" ht="15" customHeight="1">
      <c r="B174" s="303"/>
      <c r="C174" s="278" t="s">
        <v>477</v>
      </c>
      <c r="D174" s="278"/>
      <c r="E174" s="278"/>
      <c r="F174" s="301" t="s">
        <v>464</v>
      </c>
      <c r="G174" s="278"/>
      <c r="H174" s="278" t="s">
        <v>525</v>
      </c>
      <c r="I174" s="278" t="s">
        <v>460</v>
      </c>
      <c r="J174" s="278">
        <v>50</v>
      </c>
      <c r="K174" s="326"/>
    </row>
    <row r="175" s="1" customFormat="1" ht="15" customHeight="1">
      <c r="B175" s="303"/>
      <c r="C175" s="278" t="s">
        <v>485</v>
      </c>
      <c r="D175" s="278"/>
      <c r="E175" s="278"/>
      <c r="F175" s="301" t="s">
        <v>464</v>
      </c>
      <c r="G175" s="278"/>
      <c r="H175" s="278" t="s">
        <v>525</v>
      </c>
      <c r="I175" s="278" t="s">
        <v>460</v>
      </c>
      <c r="J175" s="278">
        <v>50</v>
      </c>
      <c r="K175" s="326"/>
    </row>
    <row r="176" s="1" customFormat="1" ht="15" customHeight="1">
      <c r="B176" s="303"/>
      <c r="C176" s="278" t="s">
        <v>483</v>
      </c>
      <c r="D176" s="278"/>
      <c r="E176" s="278"/>
      <c r="F176" s="301" t="s">
        <v>464</v>
      </c>
      <c r="G176" s="278"/>
      <c r="H176" s="278" t="s">
        <v>525</v>
      </c>
      <c r="I176" s="278" t="s">
        <v>460</v>
      </c>
      <c r="J176" s="278">
        <v>50</v>
      </c>
      <c r="K176" s="326"/>
    </row>
    <row r="177" s="1" customFormat="1" ht="15" customHeight="1">
      <c r="B177" s="303"/>
      <c r="C177" s="278" t="s">
        <v>104</v>
      </c>
      <c r="D177" s="278"/>
      <c r="E177" s="278"/>
      <c r="F177" s="301" t="s">
        <v>116</v>
      </c>
      <c r="G177" s="278"/>
      <c r="H177" s="278" t="s">
        <v>526</v>
      </c>
      <c r="I177" s="278" t="s">
        <v>527</v>
      </c>
      <c r="J177" s="278"/>
      <c r="K177" s="326"/>
    </row>
    <row r="178" s="1" customFormat="1" ht="15" customHeight="1">
      <c r="B178" s="303"/>
      <c r="C178" s="278" t="s">
        <v>56</v>
      </c>
      <c r="D178" s="278"/>
      <c r="E178" s="278"/>
      <c r="F178" s="301" t="s">
        <v>116</v>
      </c>
      <c r="G178" s="278"/>
      <c r="H178" s="278" t="s">
        <v>528</v>
      </c>
      <c r="I178" s="278" t="s">
        <v>529</v>
      </c>
      <c r="J178" s="278">
        <v>1</v>
      </c>
      <c r="K178" s="326"/>
    </row>
    <row r="179" s="1" customFormat="1" ht="15" customHeight="1">
      <c r="B179" s="303"/>
      <c r="C179" s="278" t="s">
        <v>52</v>
      </c>
      <c r="D179" s="278"/>
      <c r="E179" s="278"/>
      <c r="F179" s="301" t="s">
        <v>116</v>
      </c>
      <c r="G179" s="278"/>
      <c r="H179" s="278" t="s">
        <v>530</v>
      </c>
      <c r="I179" s="278" t="s">
        <v>460</v>
      </c>
      <c r="J179" s="278">
        <v>20</v>
      </c>
      <c r="K179" s="326"/>
    </row>
    <row r="180" s="1" customFormat="1" ht="15" customHeight="1">
      <c r="B180" s="303"/>
      <c r="C180" s="278" t="s">
        <v>53</v>
      </c>
      <c r="D180" s="278"/>
      <c r="E180" s="278"/>
      <c r="F180" s="301" t="s">
        <v>116</v>
      </c>
      <c r="G180" s="278"/>
      <c r="H180" s="278" t="s">
        <v>531</v>
      </c>
      <c r="I180" s="278" t="s">
        <v>460</v>
      </c>
      <c r="J180" s="278">
        <v>255</v>
      </c>
      <c r="K180" s="326"/>
    </row>
    <row r="181" s="1" customFormat="1" ht="15" customHeight="1">
      <c r="B181" s="303"/>
      <c r="C181" s="278" t="s">
        <v>105</v>
      </c>
      <c r="D181" s="278"/>
      <c r="E181" s="278"/>
      <c r="F181" s="301" t="s">
        <v>116</v>
      </c>
      <c r="G181" s="278"/>
      <c r="H181" s="278" t="s">
        <v>423</v>
      </c>
      <c r="I181" s="278" t="s">
        <v>460</v>
      </c>
      <c r="J181" s="278">
        <v>10</v>
      </c>
      <c r="K181" s="326"/>
    </row>
    <row r="182" s="1" customFormat="1" ht="15" customHeight="1">
      <c r="B182" s="303"/>
      <c r="C182" s="278" t="s">
        <v>106</v>
      </c>
      <c r="D182" s="278"/>
      <c r="E182" s="278"/>
      <c r="F182" s="301" t="s">
        <v>116</v>
      </c>
      <c r="G182" s="278"/>
      <c r="H182" s="278" t="s">
        <v>532</v>
      </c>
      <c r="I182" s="278" t="s">
        <v>493</v>
      </c>
      <c r="J182" s="278"/>
      <c r="K182" s="326"/>
    </row>
    <row r="183" s="1" customFormat="1" ht="15" customHeight="1">
      <c r="B183" s="303"/>
      <c r="C183" s="278" t="s">
        <v>533</v>
      </c>
      <c r="D183" s="278"/>
      <c r="E183" s="278"/>
      <c r="F183" s="301" t="s">
        <v>116</v>
      </c>
      <c r="G183" s="278"/>
      <c r="H183" s="278" t="s">
        <v>534</v>
      </c>
      <c r="I183" s="278" t="s">
        <v>493</v>
      </c>
      <c r="J183" s="278"/>
      <c r="K183" s="326"/>
    </row>
    <row r="184" s="1" customFormat="1" ht="15" customHeight="1">
      <c r="B184" s="303"/>
      <c r="C184" s="278" t="s">
        <v>522</v>
      </c>
      <c r="D184" s="278"/>
      <c r="E184" s="278"/>
      <c r="F184" s="301" t="s">
        <v>116</v>
      </c>
      <c r="G184" s="278"/>
      <c r="H184" s="278" t="s">
        <v>535</v>
      </c>
      <c r="I184" s="278" t="s">
        <v>493</v>
      </c>
      <c r="J184" s="278"/>
      <c r="K184" s="326"/>
    </row>
    <row r="185" s="1" customFormat="1" ht="15" customHeight="1">
      <c r="B185" s="303"/>
      <c r="C185" s="278" t="s">
        <v>108</v>
      </c>
      <c r="D185" s="278"/>
      <c r="E185" s="278"/>
      <c r="F185" s="301" t="s">
        <v>464</v>
      </c>
      <c r="G185" s="278"/>
      <c r="H185" s="278" t="s">
        <v>536</v>
      </c>
      <c r="I185" s="278" t="s">
        <v>460</v>
      </c>
      <c r="J185" s="278">
        <v>50</v>
      </c>
      <c r="K185" s="326"/>
    </row>
    <row r="186" s="1" customFormat="1" ht="15" customHeight="1">
      <c r="B186" s="303"/>
      <c r="C186" s="278" t="s">
        <v>537</v>
      </c>
      <c r="D186" s="278"/>
      <c r="E186" s="278"/>
      <c r="F186" s="301" t="s">
        <v>464</v>
      </c>
      <c r="G186" s="278"/>
      <c r="H186" s="278" t="s">
        <v>538</v>
      </c>
      <c r="I186" s="278" t="s">
        <v>539</v>
      </c>
      <c r="J186" s="278"/>
      <c r="K186" s="326"/>
    </row>
    <row r="187" s="1" customFormat="1" ht="15" customHeight="1">
      <c r="B187" s="303"/>
      <c r="C187" s="278" t="s">
        <v>540</v>
      </c>
      <c r="D187" s="278"/>
      <c r="E187" s="278"/>
      <c r="F187" s="301" t="s">
        <v>464</v>
      </c>
      <c r="G187" s="278"/>
      <c r="H187" s="278" t="s">
        <v>541</v>
      </c>
      <c r="I187" s="278" t="s">
        <v>539</v>
      </c>
      <c r="J187" s="278"/>
      <c r="K187" s="326"/>
    </row>
    <row r="188" s="1" customFormat="1" ht="15" customHeight="1">
      <c r="B188" s="303"/>
      <c r="C188" s="278" t="s">
        <v>542</v>
      </c>
      <c r="D188" s="278"/>
      <c r="E188" s="278"/>
      <c r="F188" s="301" t="s">
        <v>464</v>
      </c>
      <c r="G188" s="278"/>
      <c r="H188" s="278" t="s">
        <v>543</v>
      </c>
      <c r="I188" s="278" t="s">
        <v>539</v>
      </c>
      <c r="J188" s="278"/>
      <c r="K188" s="326"/>
    </row>
    <row r="189" s="1" customFormat="1" ht="15" customHeight="1">
      <c r="B189" s="303"/>
      <c r="C189" s="339" t="s">
        <v>544</v>
      </c>
      <c r="D189" s="278"/>
      <c r="E189" s="278"/>
      <c r="F189" s="301" t="s">
        <v>464</v>
      </c>
      <c r="G189" s="278"/>
      <c r="H189" s="278" t="s">
        <v>545</v>
      </c>
      <c r="I189" s="278" t="s">
        <v>546</v>
      </c>
      <c r="J189" s="340" t="s">
        <v>547</v>
      </c>
      <c r="K189" s="326"/>
    </row>
    <row r="190" s="16" customFormat="1" ht="15" customHeight="1">
      <c r="B190" s="341"/>
      <c r="C190" s="342" t="s">
        <v>548</v>
      </c>
      <c r="D190" s="343"/>
      <c r="E190" s="343"/>
      <c r="F190" s="344" t="s">
        <v>464</v>
      </c>
      <c r="G190" s="343"/>
      <c r="H190" s="343" t="s">
        <v>549</v>
      </c>
      <c r="I190" s="343" t="s">
        <v>546</v>
      </c>
      <c r="J190" s="345" t="s">
        <v>547</v>
      </c>
      <c r="K190" s="346"/>
    </row>
    <row r="191" s="1" customFormat="1" ht="15" customHeight="1">
      <c r="B191" s="303"/>
      <c r="C191" s="339" t="s">
        <v>41</v>
      </c>
      <c r="D191" s="278"/>
      <c r="E191" s="278"/>
      <c r="F191" s="301" t="s">
        <v>116</v>
      </c>
      <c r="G191" s="278"/>
      <c r="H191" s="275" t="s">
        <v>550</v>
      </c>
      <c r="I191" s="278" t="s">
        <v>551</v>
      </c>
      <c r="J191" s="278"/>
      <c r="K191" s="326"/>
    </row>
    <row r="192" s="1" customFormat="1" ht="15" customHeight="1">
      <c r="B192" s="303"/>
      <c r="C192" s="339" t="s">
        <v>552</v>
      </c>
      <c r="D192" s="278"/>
      <c r="E192" s="278"/>
      <c r="F192" s="301" t="s">
        <v>116</v>
      </c>
      <c r="G192" s="278"/>
      <c r="H192" s="278" t="s">
        <v>553</v>
      </c>
      <c r="I192" s="278" t="s">
        <v>493</v>
      </c>
      <c r="J192" s="278"/>
      <c r="K192" s="326"/>
    </row>
    <row r="193" s="1" customFormat="1" ht="15" customHeight="1">
      <c r="B193" s="303"/>
      <c r="C193" s="339" t="s">
        <v>554</v>
      </c>
      <c r="D193" s="278"/>
      <c r="E193" s="278"/>
      <c r="F193" s="301" t="s">
        <v>116</v>
      </c>
      <c r="G193" s="278"/>
      <c r="H193" s="278" t="s">
        <v>555</v>
      </c>
      <c r="I193" s="278" t="s">
        <v>493</v>
      </c>
      <c r="J193" s="278"/>
      <c r="K193" s="326"/>
    </row>
    <row r="194" s="1" customFormat="1" ht="15" customHeight="1">
      <c r="B194" s="303"/>
      <c r="C194" s="339" t="s">
        <v>556</v>
      </c>
      <c r="D194" s="278"/>
      <c r="E194" s="278"/>
      <c r="F194" s="301" t="s">
        <v>464</v>
      </c>
      <c r="G194" s="278"/>
      <c r="H194" s="278" t="s">
        <v>557</v>
      </c>
      <c r="I194" s="278" t="s">
        <v>493</v>
      </c>
      <c r="J194" s="278"/>
      <c r="K194" s="326"/>
    </row>
    <row r="195" s="1" customFormat="1" ht="15" customHeight="1">
      <c r="B195" s="332"/>
      <c r="C195" s="347"/>
      <c r="D195" s="312"/>
      <c r="E195" s="312"/>
      <c r="F195" s="312"/>
      <c r="G195" s="312"/>
      <c r="H195" s="312"/>
      <c r="I195" s="312"/>
      <c r="J195" s="312"/>
      <c r="K195" s="333"/>
    </row>
    <row r="196" s="1" customFormat="1" ht="18.75" customHeight="1">
      <c r="B196" s="314"/>
      <c r="C196" s="324"/>
      <c r="D196" s="324"/>
      <c r="E196" s="324"/>
      <c r="F196" s="334"/>
      <c r="G196" s="324"/>
      <c r="H196" s="324"/>
      <c r="I196" s="324"/>
      <c r="J196" s="324"/>
      <c r="K196" s="314"/>
    </row>
    <row r="197" s="1" customFormat="1" ht="18.75" customHeight="1">
      <c r="B197" s="314"/>
      <c r="C197" s="324"/>
      <c r="D197" s="324"/>
      <c r="E197" s="324"/>
      <c r="F197" s="334"/>
      <c r="G197" s="324"/>
      <c r="H197" s="324"/>
      <c r="I197" s="324"/>
      <c r="J197" s="324"/>
      <c r="K197" s="314"/>
    </row>
    <row r="198" s="1" customFormat="1" ht="18.75" customHeight="1">
      <c r="B198" s="286"/>
      <c r="C198" s="286"/>
      <c r="D198" s="286"/>
      <c r="E198" s="286"/>
      <c r="F198" s="286"/>
      <c r="G198" s="286"/>
      <c r="H198" s="286"/>
      <c r="I198" s="286"/>
      <c r="J198" s="286"/>
      <c r="K198" s="286"/>
    </row>
    <row r="199" s="1" customFormat="1" ht="13.5">
      <c r="B199" s="265"/>
      <c r="C199" s="266"/>
      <c r="D199" s="266"/>
      <c r="E199" s="266"/>
      <c r="F199" s="266"/>
      <c r="G199" s="266"/>
      <c r="H199" s="266"/>
      <c r="I199" s="266"/>
      <c r="J199" s="266"/>
      <c r="K199" s="267"/>
    </row>
    <row r="200" s="1" customFormat="1" ht="21">
      <c r="B200" s="268"/>
      <c r="C200" s="269" t="s">
        <v>558</v>
      </c>
      <c r="D200" s="269"/>
      <c r="E200" s="269"/>
      <c r="F200" s="269"/>
      <c r="G200" s="269"/>
      <c r="H200" s="269"/>
      <c r="I200" s="269"/>
      <c r="J200" s="269"/>
      <c r="K200" s="270"/>
    </row>
    <row r="201" s="1" customFormat="1" ht="25.5" customHeight="1">
      <c r="B201" s="268"/>
      <c r="C201" s="348" t="s">
        <v>559</v>
      </c>
      <c r="D201" s="348"/>
      <c r="E201" s="348"/>
      <c r="F201" s="348" t="s">
        <v>560</v>
      </c>
      <c r="G201" s="349"/>
      <c r="H201" s="348" t="s">
        <v>561</v>
      </c>
      <c r="I201" s="348"/>
      <c r="J201" s="348"/>
      <c r="K201" s="270"/>
    </row>
    <row r="202" s="1" customFormat="1" ht="5.25" customHeight="1">
      <c r="B202" s="303"/>
      <c r="C202" s="298"/>
      <c r="D202" s="298"/>
      <c r="E202" s="298"/>
      <c r="F202" s="298"/>
      <c r="G202" s="324"/>
      <c r="H202" s="298"/>
      <c r="I202" s="298"/>
      <c r="J202" s="298"/>
      <c r="K202" s="326"/>
    </row>
    <row r="203" s="1" customFormat="1" ht="15" customHeight="1">
      <c r="B203" s="303"/>
      <c r="C203" s="278" t="s">
        <v>551</v>
      </c>
      <c r="D203" s="278"/>
      <c r="E203" s="278"/>
      <c r="F203" s="301" t="s">
        <v>42</v>
      </c>
      <c r="G203" s="278"/>
      <c r="H203" s="278" t="s">
        <v>562</v>
      </c>
      <c r="I203" s="278"/>
      <c r="J203" s="278"/>
      <c r="K203" s="326"/>
    </row>
    <row r="204" s="1" customFormat="1" ht="15" customHeight="1">
      <c r="B204" s="303"/>
      <c r="C204" s="278"/>
      <c r="D204" s="278"/>
      <c r="E204" s="278"/>
      <c r="F204" s="301" t="s">
        <v>43</v>
      </c>
      <c r="G204" s="278"/>
      <c r="H204" s="278" t="s">
        <v>563</v>
      </c>
      <c r="I204" s="278"/>
      <c r="J204" s="278"/>
      <c r="K204" s="326"/>
    </row>
    <row r="205" s="1" customFormat="1" ht="15" customHeight="1">
      <c r="B205" s="303"/>
      <c r="C205" s="278"/>
      <c r="D205" s="278"/>
      <c r="E205" s="278"/>
      <c r="F205" s="301" t="s">
        <v>46</v>
      </c>
      <c r="G205" s="278"/>
      <c r="H205" s="278" t="s">
        <v>564</v>
      </c>
      <c r="I205" s="278"/>
      <c r="J205" s="278"/>
      <c r="K205" s="326"/>
    </row>
    <row r="206" s="1" customFormat="1" ht="15" customHeight="1">
      <c r="B206" s="303"/>
      <c r="C206" s="278"/>
      <c r="D206" s="278"/>
      <c r="E206" s="278"/>
      <c r="F206" s="301" t="s">
        <v>44</v>
      </c>
      <c r="G206" s="278"/>
      <c r="H206" s="278" t="s">
        <v>565</v>
      </c>
      <c r="I206" s="278"/>
      <c r="J206" s="278"/>
      <c r="K206" s="326"/>
    </row>
    <row r="207" s="1" customFormat="1" ht="15" customHeight="1">
      <c r="B207" s="303"/>
      <c r="C207" s="278"/>
      <c r="D207" s="278"/>
      <c r="E207" s="278"/>
      <c r="F207" s="301" t="s">
        <v>45</v>
      </c>
      <c r="G207" s="278"/>
      <c r="H207" s="278" t="s">
        <v>566</v>
      </c>
      <c r="I207" s="278"/>
      <c r="J207" s="278"/>
      <c r="K207" s="326"/>
    </row>
    <row r="208" s="1" customFormat="1" ht="15" customHeight="1">
      <c r="B208" s="303"/>
      <c r="C208" s="278"/>
      <c r="D208" s="278"/>
      <c r="E208" s="278"/>
      <c r="F208" s="301"/>
      <c r="G208" s="278"/>
      <c r="H208" s="278"/>
      <c r="I208" s="278"/>
      <c r="J208" s="278"/>
      <c r="K208" s="326"/>
    </row>
    <row r="209" s="1" customFormat="1" ht="15" customHeight="1">
      <c r="B209" s="303"/>
      <c r="C209" s="278" t="s">
        <v>505</v>
      </c>
      <c r="D209" s="278"/>
      <c r="E209" s="278"/>
      <c r="F209" s="301" t="s">
        <v>78</v>
      </c>
      <c r="G209" s="278"/>
      <c r="H209" s="278" t="s">
        <v>567</v>
      </c>
      <c r="I209" s="278"/>
      <c r="J209" s="278"/>
      <c r="K209" s="326"/>
    </row>
    <row r="210" s="1" customFormat="1" ht="15" customHeight="1">
      <c r="B210" s="303"/>
      <c r="C210" s="278"/>
      <c r="D210" s="278"/>
      <c r="E210" s="278"/>
      <c r="F210" s="301" t="s">
        <v>401</v>
      </c>
      <c r="G210" s="278"/>
      <c r="H210" s="278" t="s">
        <v>402</v>
      </c>
      <c r="I210" s="278"/>
      <c r="J210" s="278"/>
      <c r="K210" s="326"/>
    </row>
    <row r="211" s="1" customFormat="1" ht="15" customHeight="1">
      <c r="B211" s="303"/>
      <c r="C211" s="278"/>
      <c r="D211" s="278"/>
      <c r="E211" s="278"/>
      <c r="F211" s="301" t="s">
        <v>399</v>
      </c>
      <c r="G211" s="278"/>
      <c r="H211" s="278" t="s">
        <v>568</v>
      </c>
      <c r="I211" s="278"/>
      <c r="J211" s="278"/>
      <c r="K211" s="326"/>
    </row>
    <row r="212" s="1" customFormat="1" ht="15" customHeight="1">
      <c r="B212" s="350"/>
      <c r="C212" s="278"/>
      <c r="D212" s="278"/>
      <c r="E212" s="278"/>
      <c r="F212" s="301" t="s">
        <v>403</v>
      </c>
      <c r="G212" s="339"/>
      <c r="H212" s="330" t="s">
        <v>404</v>
      </c>
      <c r="I212" s="330"/>
      <c r="J212" s="330"/>
      <c r="K212" s="351"/>
    </row>
    <row r="213" s="1" customFormat="1" ht="15" customHeight="1">
      <c r="B213" s="350"/>
      <c r="C213" s="278"/>
      <c r="D213" s="278"/>
      <c r="E213" s="278"/>
      <c r="F213" s="301" t="s">
        <v>405</v>
      </c>
      <c r="G213" s="339"/>
      <c r="H213" s="330" t="s">
        <v>569</v>
      </c>
      <c r="I213" s="330"/>
      <c r="J213" s="330"/>
      <c r="K213" s="351"/>
    </row>
    <row r="214" s="1" customFormat="1" ht="15" customHeight="1">
      <c r="B214" s="350"/>
      <c r="C214" s="278"/>
      <c r="D214" s="278"/>
      <c r="E214" s="278"/>
      <c r="F214" s="301"/>
      <c r="G214" s="339"/>
      <c r="H214" s="330"/>
      <c r="I214" s="330"/>
      <c r="J214" s="330"/>
      <c r="K214" s="351"/>
    </row>
    <row r="215" s="1" customFormat="1" ht="15" customHeight="1">
      <c r="B215" s="350"/>
      <c r="C215" s="278" t="s">
        <v>529</v>
      </c>
      <c r="D215" s="278"/>
      <c r="E215" s="278"/>
      <c r="F215" s="301">
        <v>1</v>
      </c>
      <c r="G215" s="339"/>
      <c r="H215" s="330" t="s">
        <v>570</v>
      </c>
      <c r="I215" s="330"/>
      <c r="J215" s="330"/>
      <c r="K215" s="351"/>
    </row>
    <row r="216" s="1" customFormat="1" ht="15" customHeight="1">
      <c r="B216" s="350"/>
      <c r="C216" s="278"/>
      <c r="D216" s="278"/>
      <c r="E216" s="278"/>
      <c r="F216" s="301">
        <v>2</v>
      </c>
      <c r="G216" s="339"/>
      <c r="H216" s="330" t="s">
        <v>571</v>
      </c>
      <c r="I216" s="330"/>
      <c r="J216" s="330"/>
      <c r="K216" s="351"/>
    </row>
    <row r="217" s="1" customFormat="1" ht="15" customHeight="1">
      <c r="B217" s="350"/>
      <c r="C217" s="278"/>
      <c r="D217" s="278"/>
      <c r="E217" s="278"/>
      <c r="F217" s="301">
        <v>3</v>
      </c>
      <c r="G217" s="339"/>
      <c r="H217" s="330" t="s">
        <v>572</v>
      </c>
      <c r="I217" s="330"/>
      <c r="J217" s="330"/>
      <c r="K217" s="351"/>
    </row>
    <row r="218" s="1" customFormat="1" ht="15" customHeight="1">
      <c r="B218" s="350"/>
      <c r="C218" s="278"/>
      <c r="D218" s="278"/>
      <c r="E218" s="278"/>
      <c r="F218" s="301">
        <v>4</v>
      </c>
      <c r="G218" s="339"/>
      <c r="H218" s="330" t="s">
        <v>573</v>
      </c>
      <c r="I218" s="330"/>
      <c r="J218" s="330"/>
      <c r="K218" s="351"/>
    </row>
    <row r="219" s="1" customFormat="1" ht="12.75" customHeight="1">
      <c r="B219" s="352"/>
      <c r="C219" s="353"/>
      <c r="D219" s="353"/>
      <c r="E219" s="353"/>
      <c r="F219" s="353"/>
      <c r="G219" s="353"/>
      <c r="H219" s="353"/>
      <c r="I219" s="353"/>
      <c r="J219" s="353"/>
      <c r="K219" s="354"/>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PRECISION-T3600\Pavel</dc:creator>
  <cp:lastModifiedBy>PRECISION-T3600\Pavel</cp:lastModifiedBy>
  <dcterms:created xsi:type="dcterms:W3CDTF">2024-10-18T08:59:47Z</dcterms:created>
  <dcterms:modified xsi:type="dcterms:W3CDTF">2024-10-18T08:59:50Z</dcterms:modified>
</cp:coreProperties>
</file>