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3 PROJEKTY\PROJEKTY 2025   NOVÉ\68 04 25  CZT+IRC MŠ Šumperk\"/>
    </mc:Choice>
  </mc:AlternateContent>
  <xr:revisionPtr revIDLastSave="0" documentId="13_ncr:1_{A61CBB86-32E5-4DD6-92CB-59FB8226DF0F}" xr6:coauthVersionLast="47" xr6:coauthVersionMax="47" xr10:uidLastSave="{00000000-0000-0000-0000-000000000000}"/>
  <bookViews>
    <workbookView xWindow="12720" yWindow="878" windowWidth="15825" windowHeight="14820" xr2:uid="{367B3BCD-74FA-4022-8054-65FBDB0AD5C1}"/>
  </bookViews>
  <sheets>
    <sheet name="Stavba" sheetId="1" r:id="rId1"/>
    <sheet name="Elektro mat ZT" sheetId="2" r:id="rId2"/>
    <sheet name="DT1" sheetId="3" r:id="rId3"/>
    <sheet name="Reg. ventil" sheetId="4" r:id="rId4"/>
    <sheet name="Elektro mat IRC" sheetId="8" r:id="rId5"/>
    <sheet name="Ost. nákl." sheetId="5" r:id="rId6"/>
  </sheets>
  <definedNames>
    <definedName name="CenaCelkemBezDPH">Stavba!$G$30</definedName>
    <definedName name="CenaCelkemVypocet" localSheetId="0">Stavba!#REF!</definedName>
    <definedName name="DPHSni">Stavba!$G$26</definedName>
    <definedName name="DPHZakl">Stavba!$G$28</definedName>
    <definedName name="Mena">Stavba!$J$29</definedName>
    <definedName name="SazbaDPH1" localSheetId="0">Stavba!$E$25</definedName>
    <definedName name="SazbaDPH2" localSheetId="0">Stavba!$E$27</definedName>
    <definedName name="ZakladDPHSni">Stavba!$G$25</definedName>
    <definedName name="ZakladDPHSniVypocet" localSheetId="0">Stavba!#REF!</definedName>
    <definedName name="ZakladDPHZakl">Stavba!$G$27</definedName>
    <definedName name="ZakladDPHZaklVypocet" localSheetId="0">Stavba!#REF!</definedName>
    <definedName name="Zaokrouhleni">Stavba!$G$29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4" l="1"/>
  <c r="I9" i="4" s="1"/>
  <c r="G10" i="4"/>
  <c r="G9" i="4" s="1"/>
  <c r="G18" i="3" l="1"/>
  <c r="G21" i="3"/>
  <c r="I18" i="2"/>
  <c r="G18" i="2"/>
  <c r="I26" i="3"/>
  <c r="G26" i="3"/>
  <c r="I17" i="8"/>
  <c r="G17" i="8"/>
  <c r="I12" i="8"/>
  <c r="G12" i="8"/>
  <c r="I10" i="2"/>
  <c r="G10" i="2"/>
  <c r="I16" i="3"/>
  <c r="G16" i="3"/>
  <c r="I32" i="3"/>
  <c r="G32" i="3"/>
  <c r="I13" i="5" l="1"/>
  <c r="G13" i="5"/>
  <c r="I12" i="5"/>
  <c r="G12" i="5"/>
  <c r="I11" i="5"/>
  <c r="G11" i="5"/>
  <c r="I31" i="3"/>
  <c r="G31" i="3"/>
  <c r="G10" i="5" l="1"/>
  <c r="G14" i="5"/>
  <c r="G9" i="5" l="1"/>
  <c r="I16" i="8"/>
  <c r="G16" i="8"/>
  <c r="I18" i="8"/>
  <c r="G18" i="8"/>
  <c r="I15" i="8"/>
  <c r="G15" i="8"/>
  <c r="I20" i="8"/>
  <c r="G20" i="8"/>
  <c r="I19" i="8"/>
  <c r="G19" i="8"/>
  <c r="I14" i="8"/>
  <c r="G14" i="8"/>
  <c r="I13" i="8"/>
  <c r="G13" i="8"/>
  <c r="I11" i="8"/>
  <c r="G11" i="8"/>
  <c r="I10" i="8"/>
  <c r="G10" i="8"/>
  <c r="I9" i="8" l="1"/>
  <c r="I22" i="8" s="1"/>
  <c r="G9" i="8"/>
  <c r="G22" i="8" s="1"/>
  <c r="I30" i="3"/>
  <c r="G30" i="3"/>
  <c r="G11" i="4" l="1"/>
  <c r="G14" i="4" s="1"/>
  <c r="I23" i="8" l="1"/>
  <c r="H20" i="1" s="1"/>
  <c r="I14" i="5" l="1"/>
  <c r="I10" i="5" l="1"/>
  <c r="I11" i="4"/>
  <c r="I14" i="4" s="1"/>
  <c r="I15" i="4" s="1"/>
  <c r="H19" i="1" s="1"/>
  <c r="I33" i="3"/>
  <c r="G33" i="3"/>
  <c r="I25" i="3"/>
  <c r="G25" i="3"/>
  <c r="I24" i="3"/>
  <c r="G24" i="3"/>
  <c r="I23" i="3"/>
  <c r="G23" i="3"/>
  <c r="I21" i="3"/>
  <c r="I20" i="3" s="1"/>
  <c r="G20" i="3"/>
  <c r="I19" i="3"/>
  <c r="G19" i="3"/>
  <c r="I18" i="3"/>
  <c r="I17" i="3"/>
  <c r="G17" i="3"/>
  <c r="I14" i="3"/>
  <c r="G14" i="3"/>
  <c r="I11" i="3"/>
  <c r="G11" i="3"/>
  <c r="I10" i="3"/>
  <c r="G10" i="3"/>
  <c r="I17" i="2"/>
  <c r="G17" i="2"/>
  <c r="I15" i="2"/>
  <c r="G15" i="2"/>
  <c r="I14" i="2"/>
  <c r="G14" i="2"/>
  <c r="I13" i="2"/>
  <c r="G13" i="2"/>
  <c r="I12" i="2"/>
  <c r="G12" i="2"/>
  <c r="I11" i="2"/>
  <c r="G11" i="2"/>
  <c r="I9" i="2"/>
  <c r="G9" i="2"/>
  <c r="I31" i="1"/>
  <c r="I30" i="1"/>
  <c r="F30" i="1"/>
  <c r="I29" i="1"/>
  <c r="I28" i="1"/>
  <c r="I27" i="1"/>
  <c r="F27" i="1"/>
  <c r="I26" i="1"/>
  <c r="I9" i="5" l="1"/>
  <c r="H15" i="5" s="1"/>
  <c r="H21" i="1" s="1"/>
  <c r="I8" i="2"/>
  <c r="G16" i="2"/>
  <c r="G29" i="3"/>
  <c r="I29" i="3"/>
  <c r="I13" i="3"/>
  <c r="G13" i="3"/>
  <c r="I16" i="2"/>
  <c r="G8" i="2"/>
  <c r="I9" i="3"/>
  <c r="G9" i="3"/>
  <c r="G36" i="3" l="1"/>
  <c r="I36" i="3"/>
  <c r="I19" i="2"/>
  <c r="G19" i="2"/>
  <c r="I37" i="3" l="1"/>
  <c r="H18" i="1" s="1"/>
  <c r="I20" i="2"/>
  <c r="H17" i="1" s="1"/>
  <c r="H24" i="1" l="1"/>
  <c r="F31" i="1" s="1"/>
  <c r="F28" i="1" l="1"/>
  <c r="F29" i="1" s="1"/>
  <c r="F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C12" authorId="0" shapeId="0" xr:uid="{005A7EB8-51D4-4DD6-ADFC-A7D2A8FA1C4C}">
      <text>
        <r>
          <rPr>
            <sz val="9"/>
            <color indexed="81"/>
            <rFont val="Tahoma"/>
            <family val="2"/>
            <charset val="238"/>
          </rPr>
          <t>Název</t>
        </r>
      </text>
    </comment>
    <comment ref="H12" authorId="0" shapeId="0" xr:uid="{64AA747B-0AB0-4B8C-AADF-9098062EBA2E}">
      <text>
        <r>
          <rPr>
            <sz val="9"/>
            <color indexed="81"/>
            <rFont val="Tahoma"/>
            <family val="2"/>
            <charset val="238"/>
          </rPr>
          <t>IČO</t>
        </r>
      </text>
    </comment>
    <comment ref="C13" authorId="0" shapeId="0" xr:uid="{C319DB20-1D4D-4E44-ABEE-90B8DC833217}">
      <text>
        <r>
          <rPr>
            <sz val="9"/>
            <color indexed="81"/>
            <rFont val="Tahoma"/>
            <family val="2"/>
            <charset val="238"/>
          </rPr>
          <t>Ulice</t>
        </r>
      </text>
    </comment>
    <comment ref="H13" authorId="0" shapeId="0" xr:uid="{A0ED2912-ABA0-42FB-90B3-54930297DF2A}">
      <text>
        <r>
          <rPr>
            <sz val="9"/>
            <color indexed="81"/>
            <rFont val="Tahoma"/>
            <family val="2"/>
            <charset val="238"/>
          </rPr>
          <t>DIČ</t>
        </r>
      </text>
    </comment>
    <comment ref="C14" authorId="0" shapeId="0" xr:uid="{DCE0CBB5-66A8-44F1-9003-BF1B89504110}">
      <text>
        <r>
          <rPr>
            <sz val="9"/>
            <color indexed="81"/>
            <rFont val="Tahoma"/>
            <family val="2"/>
            <charset val="238"/>
          </rPr>
          <t>PSČ</t>
        </r>
      </text>
    </comment>
    <comment ref="D14" authorId="1" shapeId="0" xr:uid="{507BCD04-85FC-44B7-947F-1FF0A1B8F546}">
      <text>
        <r>
          <rPr>
            <sz val="9"/>
            <color indexed="81"/>
            <rFont val="Tahoma"/>
            <family val="2"/>
            <charset val="238"/>
          </rPr>
          <t>Místo</t>
        </r>
      </text>
    </comment>
  </commentList>
</comments>
</file>

<file path=xl/sharedStrings.xml><?xml version="1.0" encoding="utf-8"?>
<sst xmlns="http://schemas.openxmlformats.org/spreadsheetml/2006/main" count="261" uniqueCount="126">
  <si>
    <t>Soupis stavebních prací, dodávek a služeb</t>
  </si>
  <si>
    <t>Stavba:</t>
  </si>
  <si>
    <t>Zadavatel</t>
  </si>
  <si>
    <t>IČO:</t>
  </si>
  <si>
    <t>DIČ:</t>
  </si>
  <si>
    <t>Projektant:</t>
  </si>
  <si>
    <t>Zhotovitel:</t>
  </si>
  <si>
    <t>Vypracoval:</t>
  </si>
  <si>
    <t>Rozpis ceny</t>
  </si>
  <si>
    <t>Celkem</t>
  </si>
  <si>
    <t>Ostatní náklady</t>
  </si>
  <si>
    <t>Rekapitulace daní</t>
  </si>
  <si>
    <t>Základ pro sníženou DPH</t>
  </si>
  <si>
    <t xml:space="preserve">Snížená DPH </t>
  </si>
  <si>
    <t>Základ pro základní DPH</t>
  </si>
  <si>
    <t xml:space="preserve">Základní DPH </t>
  </si>
  <si>
    <t>Zaokrouhlení</t>
  </si>
  <si>
    <t>Cena celkem bez DPH</t>
  </si>
  <si>
    <t>Cena celkem s DPH</t>
  </si>
  <si>
    <t>CZK</t>
  </si>
  <si>
    <t>v</t>
  </si>
  <si>
    <t>dne</t>
  </si>
  <si>
    <t>Za zhotovitele</t>
  </si>
  <si>
    <t>Za objednatele</t>
  </si>
  <si>
    <t>D.1.4.3</t>
  </si>
  <si>
    <t>MAR A SILNOPROUD</t>
  </si>
  <si>
    <t>PS 03.1</t>
  </si>
  <si>
    <t>PS 03.2</t>
  </si>
  <si>
    <t>PS 03.3</t>
  </si>
  <si>
    <t>Regulační ventily</t>
  </si>
  <si>
    <t>PS 03.4</t>
  </si>
  <si>
    <t>41</t>
  </si>
  <si>
    <t>Demontáž stávajícího zařízení</t>
  </si>
  <si>
    <t>M36_01</t>
  </si>
  <si>
    <t>M36_02</t>
  </si>
  <si>
    <t>Řídící systém</t>
  </si>
  <si>
    <t>M21</t>
  </si>
  <si>
    <t>Elektromontáže</t>
  </si>
  <si>
    <t>M36</t>
  </si>
  <si>
    <t>Montáže měřících a regulačních zařízení</t>
  </si>
  <si>
    <t>ON</t>
  </si>
  <si>
    <t>Položkový soupis prací a dodávek</t>
  </si>
  <si>
    <t>S:</t>
  </si>
  <si>
    <t>O:</t>
  </si>
  <si>
    <t>R:</t>
  </si>
  <si>
    <t>P.č.</t>
  </si>
  <si>
    <t>Číslo položky</t>
  </si>
  <si>
    <t>Název položky</t>
  </si>
  <si>
    <t>MJ</t>
  </si>
  <si>
    <t>Množství</t>
  </si>
  <si>
    <t>Cena / MJ</t>
  </si>
  <si>
    <t>Montáž</t>
  </si>
  <si>
    <t>Montáž celk.</t>
  </si>
  <si>
    <t>Díl:</t>
  </si>
  <si>
    <t>m</t>
  </si>
  <si>
    <t>kus</t>
  </si>
  <si>
    <t>krabice elektroinstalační do prostředí se zvýšení vlhkostí, prachem; s průchodkami a svorkovnicí, provedení uzavřené; mat. PVC samozhášivé, šedá RAL 7012; stupeň krytí IP 54; teplot.rozsah -5 až 60 °C; určeno pro rozvody s napětím 400 V a proudem max. 16 A; rozměry-průměr,hloubka 95x95x50 mm</t>
  </si>
  <si>
    <t>svorka instalační krabicová, 4 vodičová</t>
  </si>
  <si>
    <t>ks</t>
  </si>
  <si>
    <t>Koordinace s ostatními profesemi</t>
  </si>
  <si>
    <t>Zkušební provoz</t>
  </si>
  <si>
    <t>HZS, Práce v tarifní třídě 8 (např. elektrotechnik)</t>
  </si>
  <si>
    <t>h</t>
  </si>
  <si>
    <t>HZS, Práce v rámci přechodového stavu</t>
  </si>
  <si>
    <t>Demontáže a montáže časti zařízení kvalifikovaným pracovníkem MaR z důvodů zachování určité části funkce zařízení tzn. zajištění provizorního provozního stavu zařízení (např.ohřev TUV)</t>
  </si>
  <si>
    <t>Ukončení vodičů  v rozvaděči včetně zapojení a vodičové koncovky,  , průřez do 2,5 mm2</t>
  </si>
  <si>
    <t>Ukončení vodičů  v rozvaděči včetně zapojení a vodičové koncovky,  , průřez do 6 mm2</t>
  </si>
  <si>
    <t>Montáž zátky ucpávkové K (pro zaslepení),  , P 13,5 - P 42</t>
  </si>
  <si>
    <t>Příplatek za ukončení stínění kabelů+zapojení</t>
  </si>
  <si>
    <t>Uživatelský software- Generace datových bodů DDC dle RPD</t>
  </si>
  <si>
    <t>DB</t>
  </si>
  <si>
    <t>Generace datových bodů  "Uživatelské software dle RPD-Investorem definovaném rozsahu,  nastavení paramerů, komplexní vyzkoušení funkcionality, odladění, předání.</t>
  </si>
  <si>
    <t>Uživatelský software- test 1:1 Dle RPD</t>
  </si>
  <si>
    <t xml:space="preserve">hod   </t>
  </si>
  <si>
    <t>HZS, Zaškolení obsluhy</t>
  </si>
  <si>
    <t xml:space="preserve">ks    </t>
  </si>
  <si>
    <t>Snímač venkovní teploty, NTC20k, -40..70°C, IP 65, Outdoor Temperature Sensor NTC20k, -40..70C, IP65</t>
  </si>
  <si>
    <t xml:space="preserve">Dokumentace skutečného provedení </t>
  </si>
  <si>
    <t>Zbyněk Skácel</t>
  </si>
  <si>
    <t>Luděk Skácel</t>
  </si>
  <si>
    <t>Drobný instalační materiál - hmoždinka natloukací 6/40, hmoždinka 6/50, 8/50, vruty 4x50, 5x50</t>
  </si>
  <si>
    <t>soub.</t>
  </si>
  <si>
    <t>Vodič nn a vn CYA 6 mm2 zž uložený v trubkách, včetně dodávky vodiče CYA 6</t>
  </si>
  <si>
    <t>Trubka instalační ohebná 16, ohebná, elektroinstalační; mat. PE není samozhášivý; vnější pr.= 21,2 mm; vnitřní pr.= 16,0 mm; mech.odolnost nízká; mezní hodnota zatížení 320 N/5 cm; teplot.rozsah -25 až 90 °C; stupeň hořlavosti A1; použití: pro přímé zalévání při monolitické betonáži nebo pod omítku</t>
  </si>
  <si>
    <t>Elektromontáže - hlavní pospojování</t>
  </si>
  <si>
    <t>CELKEM</t>
  </si>
  <si>
    <t>Dodávka a motáž rozvaděče DT1</t>
  </si>
  <si>
    <t>Měření a regulace základní sestava DT1</t>
  </si>
  <si>
    <t>Servopohon, 24 V / 0-10V</t>
  </si>
  <si>
    <t>Montážní a instalační materiál PK</t>
  </si>
  <si>
    <t>kabel JYTY -O 2x1; ovládací, sdělovací; pevné uložení vnitřní; Cu jádra holá; počet žil 2; jmen.prům.jádra 1,00 mm; teplota použití –30 °C až +85 °C; barva pláště šedá</t>
  </si>
  <si>
    <t>kabel JYTY -J 4x1; ovládací, sdělovací; pevné uložení vnitřní; Cu jádra holá; počet žil 4; jmen.prům.jádra 1,00 mm; teplota použití –30 °C až +85 °C; barva pláště šedá</t>
  </si>
  <si>
    <t>MaR sestava DT 1</t>
  </si>
  <si>
    <t>Demontáže a likvidace odpadu</t>
  </si>
  <si>
    <t>Rozváděčová skříň WSA IP66, 1200x600x300 mm, 1k dveře, s MD,Oceloplechový, RAL7035, s montážní deskou, s 3bodovým zámkem, 1x výřez pro přírubu Š500 x H190 mm, typ G,  ochrana dle ČSN 33 2000-4-41 samočinným odpojením vadné části v síti TN-S, barva RAL 7032,Další příslušenství rozvaděče:montážní deska, přepěťová ochrana II.a III. st.,na dveřích signalizace stavu hlavního přívodu, jištěné vývody pro danou technologii včetně motorových spouštěčů, pomocná relé, pomocnéh kontakty, stykače atp., osvětlení rozvaděče, bezpečnostní trafo 230/24VAC,100VA, ss zdroj 5A/24VDC, servisní zásuvka 230V/10A, pomocná relé,  svorky, kabelové průchodky, , atd.   Kapsa na dokumentaci,   přístroje se zkratovou odolností 10kA, vývody kabelů nahoru, přívod kabelu zhora, atd. Včetně dílenské dokumentace.</t>
  </si>
  <si>
    <t>Doprava</t>
  </si>
  <si>
    <t>km</t>
  </si>
  <si>
    <t>Elektro materiál IRC</t>
  </si>
  <si>
    <t>Electrical Service s.r.o.,    Vyškov</t>
  </si>
  <si>
    <t>Prostorový termostat Honeywell, regulační rozsah 10/30°C, zatížitelnost kontaktů přídavných spínačů 10(3) A /230 V AC, tepelná zpětná vazba.</t>
  </si>
  <si>
    <t xml:space="preserve">Mateřská školka </t>
  </si>
  <si>
    <t>Zahradní 2689/17a, 78701 Šumperk</t>
  </si>
  <si>
    <t>HYDRAULICKÉ VYVÁŽENÍ STÁVAJÍCÍ OS</t>
  </si>
  <si>
    <t>Mateřská školka,  Zahradní 2689/17a, 78701 Šumperk</t>
  </si>
  <si>
    <t>04/2024</t>
  </si>
  <si>
    <t>Montážní a instalační materiál ZT</t>
  </si>
  <si>
    <t>Snímač teploty; 0-10V,  příložný, -20/40°C, napájení 15Vdc nebo 24Vac/Vdc</t>
  </si>
  <si>
    <t>Snínač zaplavení</t>
  </si>
  <si>
    <t>Regulátor      8AI, 6AO, 8DI, 8DO</t>
  </si>
  <si>
    <t>Rozvaděčová skříň  rozměry, 600x600x210 (š x v x h), Včetně "VPD"</t>
  </si>
  <si>
    <t>Kabel speciální J-Y(ST)Y 4x2x0,8 červený Provozní teplota kabelu J-Y(ST)Y 2x2x0,8 pro flexibilní provoz činí -5 až +50°C a v případě pevného uložení -30 až +70°C. Kabel je odolný proti šíření plamene a spadá do třídy vodiče 1. Červený</t>
  </si>
  <si>
    <t>Příchytka stahovacích pásků GPH VCZ 9/43,5 (CH-8)</t>
  </si>
  <si>
    <t>balení</t>
  </si>
  <si>
    <t>Stahovací pásky GPH</t>
  </si>
  <si>
    <t>Svorka WAGO Compact 2273-202 2x2,5</t>
  </si>
  <si>
    <t>Lišta na kabely KOPOS LV 18x13 HD 2m bílá</t>
  </si>
  <si>
    <t>Svorka WAGO Compact 2273-202 3x2,5</t>
  </si>
  <si>
    <t>Bílá lištová krabice KOPOS LK 80x28R/1 HB, Je vyrobena z bezolovnatého, samozhášivého materiálu.  Bílé víčko KOPOS VLK 80/R HB slouží k zakrytí lištových krabic pomocí upevňovacích šroubů</t>
  </si>
  <si>
    <t>Pokojový ovladač, komunikativní, 1DI, 1DO, 1AI Pt1000, displej 60 x 60 mm, otočný knoflík s tlačítkem, PIR, teplota, rel. vlhkost, CO2, Modbus / RS485</t>
  </si>
  <si>
    <t>Regulátor UI 319</t>
  </si>
  <si>
    <t>soub</t>
  </si>
  <si>
    <t>Elektro materiál ZT</t>
  </si>
  <si>
    <t>Svorkovnice EPS</t>
  </si>
  <si>
    <t>kabel CYKY-J 3x1,5,750 V instalační; pro pevné uložení ve vnitřních a venk.prostorách v zemi, betonu; Cu plné holé jádro, tvar jádra RE-kulatý jednodrát; počet a průřez žil 3x1,5mm2; počet žil 3; teplota použití -30 až 70 °C; max.provoz.teplota při zkratu 160 °C; min.teplota pokládky -5 °C; průřez vodiče 1,5 mm2; samozhášivý; odolnost vůči UV záření; barva pláště černá.</t>
  </si>
  <si>
    <t>kabel CYKY-J 3x2,5,750 V instalační; pro pevné uložení ve vnitřních a venk.prostorách v zemi, betonu; Cu plné holé jádro, tvar jádra RE-kulatý jednodrát; počet a průřez žil 3x2,5mm2; počet žil 3; teplota použití -30 až 70 °C; max.provoz.teplota při zkratu 160 °C; min.teplota pokládky -5 °C; průřez vodiče 2,5 mm2; samozhášivý; odolnost vůči UV záření; barva pláště černá.</t>
  </si>
  <si>
    <t>Termoelektrický servopohon Danfoss TWA-K s napájením 24 V. Kabel v délce 0,95 m, bez napětí otevřeno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</si>
</sst>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8" x14ac:knownFonts="1">
    <font>
      <sz val="11"/>
      <color theme="1"/>
      <name val="Calibri"/>
      <family val="2"/>
      <charset val="238"/>
    </font>
    <font>
      <b/>
      <sz val="14"/>
      <name val="Arial CE"/>
      <family val="2"/>
      <charset val="238"/>
    </font>
    <font>
      <sz val="12"/>
      <name val="Arial CE"/>
      <charset val="238"/>
    </font>
    <font>
      <b/>
      <sz val="12"/>
      <name val="Arial CE"/>
      <charset val="238"/>
    </font>
    <font>
      <b/>
      <sz val="10"/>
      <name val="Arial CE"/>
      <charset val="238"/>
    </font>
    <font>
      <sz val="11"/>
      <name val="Arial CE"/>
      <charset val="238"/>
    </font>
    <font>
      <b/>
      <sz val="11"/>
      <name val="Arial CE"/>
      <charset val="238"/>
    </font>
    <font>
      <b/>
      <sz val="12"/>
      <name val="Arial CE"/>
      <family val="2"/>
      <charset val="238"/>
    </font>
    <font>
      <b/>
      <sz val="10"/>
      <name val="Arial CE"/>
      <family val="2"/>
      <charset val="238"/>
    </font>
    <font>
      <b/>
      <sz val="13"/>
      <name val="Arial CE"/>
      <charset val="238"/>
    </font>
    <font>
      <sz val="9"/>
      <color indexed="81"/>
      <name val="Tahoma"/>
      <family val="2"/>
      <charset val="238"/>
    </font>
    <font>
      <sz val="8"/>
      <name val="Arial CE"/>
      <charset val="238"/>
    </font>
    <font>
      <sz val="8"/>
      <color indexed="17"/>
      <name val="Arial CE"/>
      <charset val="238"/>
    </font>
    <font>
      <b/>
      <sz val="11"/>
      <color theme="1"/>
      <name val="Calibri"/>
      <family val="2"/>
      <charset val="238"/>
    </font>
    <font>
      <b/>
      <sz val="12"/>
      <color theme="1"/>
      <name val="Calibri"/>
      <family val="2"/>
      <charset val="238"/>
    </font>
    <font>
      <b/>
      <sz val="10"/>
      <color theme="1"/>
      <name val="Arial CE"/>
      <charset val="238"/>
    </font>
    <font>
      <sz val="8"/>
      <color theme="9" tint="-0.249977111117893"/>
      <name val="Arial CE"/>
      <charset val="238"/>
    </font>
    <font>
      <sz val="8"/>
      <color theme="1"/>
      <name val="Arial"/>
      <family val="2"/>
      <charset val="238"/>
    </font>
  </fonts>
  <fills count="10">
    <fill>
      <patternFill patternType="none"/>
    </fill>
    <fill>
      <patternFill patternType="gray125"/>
    </fill>
    <fill>
      <patternFill patternType="solid">
        <fgColor rgb="FFD6E1EE"/>
        <bgColor indexed="64"/>
      </patternFill>
    </fill>
    <fill>
      <patternFill patternType="solid">
        <fgColor rgb="FF99CCFF"/>
        <bgColor indexed="64"/>
      </patternFill>
    </fill>
    <fill>
      <patternFill patternType="solid">
        <fgColor rgb="FFDBDBDB"/>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4" tint="0.59999389629810485"/>
        <bgColor indexed="64"/>
      </patternFill>
    </fill>
  </fills>
  <borders count="5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auto="1"/>
      </bottom>
      <diagonal/>
    </border>
    <border>
      <left style="thin">
        <color indexed="23"/>
      </left>
      <right style="thin">
        <color indexed="23"/>
      </right>
      <top style="thin">
        <color indexed="64"/>
      </top>
      <bottom/>
      <diagonal/>
    </border>
    <border>
      <left style="thin">
        <color indexed="23"/>
      </left>
      <right style="thin">
        <color indexed="23"/>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23"/>
      </left>
      <right/>
      <top style="thin">
        <color indexed="64"/>
      </top>
      <bottom style="thin">
        <color indexed="64"/>
      </bottom>
      <diagonal/>
    </border>
    <border>
      <left/>
      <right style="thin">
        <color indexed="23"/>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auto="1"/>
      </bottom>
      <diagonal/>
    </border>
    <border>
      <left style="thin">
        <color indexed="64"/>
      </left>
      <right style="medium">
        <color indexed="64"/>
      </right>
      <top style="thin">
        <color indexed="64"/>
      </top>
      <bottom style="thin">
        <color auto="1"/>
      </bottom>
      <diagonal/>
    </border>
    <border>
      <left style="thin">
        <color indexed="64"/>
      </left>
      <right style="medium">
        <color indexed="64"/>
      </right>
      <top style="thin">
        <color indexed="64"/>
      </top>
      <bottom/>
      <diagonal/>
    </border>
    <border>
      <left style="medium">
        <color indexed="64"/>
      </left>
      <right style="thin">
        <color indexed="23"/>
      </right>
      <top style="thin">
        <color indexed="64"/>
      </top>
      <bottom/>
      <diagonal/>
    </border>
    <border>
      <left style="thin">
        <color indexed="23"/>
      </left>
      <right style="medium">
        <color indexed="64"/>
      </right>
      <top style="thin">
        <color indexed="64"/>
      </top>
      <bottom/>
      <diagonal/>
    </border>
    <border>
      <left style="medium">
        <color indexed="64"/>
      </left>
      <right style="thin">
        <color indexed="23"/>
      </right>
      <top style="thin">
        <color indexed="64"/>
      </top>
      <bottom style="thin">
        <color indexed="64"/>
      </bottom>
      <diagonal/>
    </border>
    <border>
      <left style="thin">
        <color indexed="23"/>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thin">
        <color auto="1"/>
      </bottom>
      <diagonal/>
    </border>
    <border>
      <left style="thin">
        <color indexed="64"/>
      </left>
      <right style="thin">
        <color indexed="64"/>
      </right>
      <top/>
      <bottom style="thin">
        <color auto="1"/>
      </bottom>
      <diagonal/>
    </border>
    <border>
      <left style="thin">
        <color indexed="64"/>
      </left>
      <right style="medium">
        <color indexed="64"/>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23"/>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08">
    <xf numFmtId="0" fontId="0" fillId="0" borderId="0" xfId="0"/>
    <xf numFmtId="0" fontId="0" fillId="0" borderId="4" xfId="0" applyBorder="1" applyAlignment="1">
      <alignment horizontal="left" vertical="center" indent="1"/>
    </xf>
    <xf numFmtId="0" fontId="0" fillId="0" borderId="0" xfId="0" applyAlignment="1">
      <alignment wrapText="1"/>
    </xf>
    <xf numFmtId="0" fontId="4" fillId="0" borderId="4" xfId="0" applyFont="1" applyBorder="1" applyAlignment="1">
      <alignment horizontal="left" vertical="center" indent="1"/>
    </xf>
    <xf numFmtId="0" fontId="4" fillId="0" borderId="8" xfId="0" applyFont="1" applyBorder="1" applyAlignment="1">
      <alignment horizontal="left" vertical="center" indent="1"/>
    </xf>
    <xf numFmtId="0" fontId="4" fillId="0" borderId="9" xfId="0" applyFont="1" applyBorder="1" applyAlignment="1">
      <alignment horizontal="right" vertical="center" wrapText="1"/>
    </xf>
    <xf numFmtId="0" fontId="0" fillId="0" borderId="9" xfId="0" applyBorder="1" applyAlignment="1">
      <alignment vertical="center"/>
    </xf>
    <xf numFmtId="0" fontId="0" fillId="0" borderId="4" xfId="0" applyBorder="1"/>
    <xf numFmtId="0" fontId="0" fillId="0" borderId="8" xfId="0" applyBorder="1" applyAlignment="1">
      <alignment horizontal="left" indent="1"/>
    </xf>
    <xf numFmtId="0" fontId="0" fillId="0" borderId="9" xfId="0" applyBorder="1"/>
    <xf numFmtId="0" fontId="0" fillId="0" borderId="9" xfId="0" applyBorder="1" applyAlignment="1">
      <alignment horizontal="right" vertical="center"/>
    </xf>
    <xf numFmtId="0" fontId="0" fillId="0" borderId="11" xfId="0" applyBorder="1" applyAlignment="1">
      <alignment horizontal="left" vertical="top" indent="1"/>
    </xf>
    <xf numFmtId="0" fontId="0" fillId="0" borderId="5" xfId="0" applyBorder="1" applyAlignment="1">
      <alignment vertical="top" wrapText="1"/>
    </xf>
    <xf numFmtId="0" fontId="4" fillId="0" borderId="5" xfId="0" applyFont="1" applyBorder="1" applyAlignment="1">
      <alignment vertical="center"/>
    </xf>
    <xf numFmtId="0" fontId="0" fillId="0" borderId="6" xfId="0" applyBorder="1"/>
    <xf numFmtId="0" fontId="0" fillId="0" borderId="9" xfId="0" applyBorder="1" applyAlignment="1">
      <alignment horizontal="left" wrapText="1"/>
    </xf>
    <xf numFmtId="1" fontId="4" fillId="0" borderId="13" xfId="0" applyNumberFormat="1" applyFont="1" applyBorder="1" applyAlignment="1">
      <alignment horizontal="right" vertical="center" wrapText="1"/>
    </xf>
    <xf numFmtId="0" fontId="0" fillId="0" borderId="13" xfId="0" applyBorder="1" applyAlignment="1">
      <alignment horizontal="left" vertical="center" indent="1"/>
    </xf>
    <xf numFmtId="0" fontId="4" fillId="0" borderId="13" xfId="0" applyFont="1" applyBorder="1" applyAlignment="1">
      <alignment vertical="center"/>
    </xf>
    <xf numFmtId="49" fontId="0" fillId="0" borderId="16" xfId="0" applyNumberFormat="1" applyBorder="1" applyAlignment="1">
      <alignment horizontal="left" vertical="center"/>
    </xf>
    <xf numFmtId="1" fontId="4" fillId="0" borderId="14" xfId="0" applyNumberFormat="1" applyFont="1" applyBorder="1" applyAlignment="1">
      <alignment horizontal="right" vertical="center" wrapText="1"/>
    </xf>
    <xf numFmtId="1" fontId="4" fillId="0" borderId="17" xfId="0" applyNumberFormat="1" applyFont="1" applyBorder="1" applyAlignment="1">
      <alignment horizontal="right" vertical="center" wrapText="1"/>
    </xf>
    <xf numFmtId="49" fontId="0" fillId="0" borderId="10" xfId="0" applyNumberFormat="1" applyBorder="1" applyAlignment="1">
      <alignment horizontal="left" vertical="center"/>
    </xf>
    <xf numFmtId="49" fontId="0" fillId="0" borderId="7" xfId="0" applyNumberFormat="1" applyBorder="1" applyAlignment="1">
      <alignment horizontal="left" vertical="center"/>
    </xf>
    <xf numFmtId="0" fontId="0" fillId="0" borderId="7" xfId="0" applyBorder="1" applyAlignment="1">
      <alignment horizontal="right"/>
    </xf>
    <xf numFmtId="0" fontId="0" fillId="0" borderId="4" xfId="0" applyBorder="1" applyAlignment="1">
      <alignment horizontal="right"/>
    </xf>
    <xf numFmtId="0" fontId="4" fillId="0" borderId="4" xfId="0" applyFont="1" applyBorder="1"/>
    <xf numFmtId="0" fontId="4" fillId="0" borderId="7" xfId="0" applyFont="1" applyBorder="1" applyAlignment="1">
      <alignment horizontal="right"/>
    </xf>
    <xf numFmtId="0" fontId="0" fillId="0" borderId="21" xfId="0" applyBorder="1"/>
    <xf numFmtId="0" fontId="0" fillId="0" borderId="22" xfId="0" applyBorder="1" applyAlignment="1">
      <alignment wrapText="1"/>
    </xf>
    <xf numFmtId="0" fontId="0" fillId="0" borderId="22" xfId="0" applyBorder="1"/>
    <xf numFmtId="0" fontId="0" fillId="0" borderId="23" xfId="0" applyBorder="1" applyAlignment="1">
      <alignment horizontal="right"/>
    </xf>
    <xf numFmtId="0" fontId="3" fillId="0" borderId="0" xfId="0" applyFont="1"/>
    <xf numFmtId="0" fontId="0" fillId="4" borderId="24" xfId="0" applyFill="1" applyBorder="1"/>
    <xf numFmtId="49" fontId="0" fillId="4" borderId="24" xfId="0" applyNumberFormat="1" applyFill="1" applyBorder="1"/>
    <xf numFmtId="0" fontId="0" fillId="4" borderId="24" xfId="0" applyFill="1" applyBorder="1" applyAlignment="1">
      <alignment horizontal="center"/>
    </xf>
    <xf numFmtId="0" fontId="0" fillId="4" borderId="14" xfId="0" applyFill="1" applyBorder="1"/>
    <xf numFmtId="0" fontId="0" fillId="4" borderId="24" xfId="0" applyFill="1" applyBorder="1" applyAlignment="1">
      <alignment wrapText="1"/>
    </xf>
    <xf numFmtId="49" fontId="4" fillId="2" borderId="5" xfId="0" applyNumberFormat="1" applyFont="1" applyFill="1" applyBorder="1" applyAlignment="1">
      <alignment vertical="top"/>
    </xf>
    <xf numFmtId="49" fontId="4" fillId="2" borderId="5" xfId="0" applyNumberFormat="1" applyFont="1" applyFill="1" applyBorder="1" applyAlignment="1">
      <alignment horizontal="left" vertical="top" wrapText="1"/>
    </xf>
    <xf numFmtId="0" fontId="4" fillId="2" borderId="5" xfId="0" applyFont="1" applyFill="1" applyBorder="1" applyAlignment="1">
      <alignment horizontal="center" vertical="top" shrinkToFit="1"/>
    </xf>
    <xf numFmtId="164" fontId="4" fillId="2" borderId="5" xfId="0" applyNumberFormat="1" applyFont="1" applyFill="1" applyBorder="1" applyAlignment="1">
      <alignment vertical="top" shrinkToFit="1"/>
    </xf>
    <xf numFmtId="4" fontId="4" fillId="2" borderId="5" xfId="0" applyNumberFormat="1" applyFont="1" applyFill="1" applyBorder="1" applyAlignment="1">
      <alignment vertical="top" shrinkToFit="1"/>
    </xf>
    <xf numFmtId="49" fontId="11" fillId="0" borderId="25" xfId="0" applyNumberFormat="1" applyFont="1" applyBorder="1" applyAlignment="1">
      <alignment vertical="top"/>
    </xf>
    <xf numFmtId="49" fontId="11" fillId="0" borderId="25" xfId="0" applyNumberFormat="1" applyFont="1" applyBorder="1" applyAlignment="1">
      <alignment horizontal="left" vertical="top" wrapText="1"/>
    </xf>
    <xf numFmtId="164" fontId="11" fillId="0" borderId="25" xfId="0" applyNumberFormat="1" applyFont="1" applyBorder="1" applyAlignment="1">
      <alignment vertical="top" shrinkToFit="1"/>
    </xf>
    <xf numFmtId="4" fontId="11" fillId="3" borderId="25" xfId="0" applyNumberFormat="1" applyFont="1" applyFill="1" applyBorder="1" applyAlignment="1" applyProtection="1">
      <alignment vertical="top" shrinkToFit="1"/>
      <protection locked="0"/>
    </xf>
    <xf numFmtId="4" fontId="11" fillId="0" borderId="25" xfId="0" applyNumberFormat="1" applyFont="1" applyBorder="1" applyAlignment="1">
      <alignment vertical="top" shrinkToFit="1"/>
    </xf>
    <xf numFmtId="49" fontId="11" fillId="0" borderId="26" xfId="0" applyNumberFormat="1" applyFont="1" applyBorder="1" applyAlignment="1">
      <alignment vertical="top"/>
    </xf>
    <xf numFmtId="0" fontId="11" fillId="0" borderId="26" xfId="0" applyFont="1" applyBorder="1" applyAlignment="1">
      <alignment horizontal="center" vertical="top" shrinkToFit="1"/>
    </xf>
    <xf numFmtId="164" fontId="11" fillId="0" borderId="26" xfId="0" applyNumberFormat="1" applyFont="1" applyBorder="1" applyAlignment="1">
      <alignment vertical="top" shrinkToFit="1"/>
    </xf>
    <xf numFmtId="4" fontId="11" fillId="3" borderId="26" xfId="0" applyNumberFormat="1" applyFont="1" applyFill="1" applyBorder="1" applyAlignment="1" applyProtection="1">
      <alignment vertical="top" shrinkToFit="1"/>
      <protection locked="0"/>
    </xf>
    <xf numFmtId="4" fontId="11" fillId="0" borderId="26" xfId="0" applyNumberFormat="1" applyFont="1" applyBorder="1" applyAlignment="1">
      <alignment vertical="top" shrinkToFit="1"/>
    </xf>
    <xf numFmtId="49" fontId="11" fillId="0" borderId="26" xfId="0" applyNumberFormat="1" applyFont="1" applyBorder="1" applyAlignment="1">
      <alignment horizontal="left" vertical="top" wrapText="1"/>
    </xf>
    <xf numFmtId="49" fontId="4" fillId="2" borderId="13" xfId="0" applyNumberFormat="1" applyFont="1" applyFill="1" applyBorder="1" applyAlignment="1">
      <alignment vertical="top"/>
    </xf>
    <xf numFmtId="49" fontId="4" fillId="2" borderId="13" xfId="0" applyNumberFormat="1" applyFont="1" applyFill="1" applyBorder="1" applyAlignment="1">
      <alignment horizontal="left" vertical="top" wrapText="1"/>
    </xf>
    <xf numFmtId="0" fontId="4" fillId="2" borderId="13" xfId="0" applyFont="1" applyFill="1" applyBorder="1" applyAlignment="1">
      <alignment horizontal="center" vertical="top"/>
    </xf>
    <xf numFmtId="0" fontId="4" fillId="2" borderId="13" xfId="0" applyFont="1" applyFill="1" applyBorder="1" applyAlignment="1">
      <alignment vertical="top"/>
    </xf>
    <xf numFmtId="0" fontId="4" fillId="0" borderId="9" xfId="0" applyFont="1" applyBorder="1" applyAlignment="1" applyProtection="1">
      <alignment horizontal="left" vertical="center" wrapText="1"/>
      <protection locked="0"/>
    </xf>
    <xf numFmtId="0" fontId="7" fillId="0" borderId="18" xfId="0" applyFont="1" applyBorder="1" applyAlignment="1">
      <alignment horizontal="left" vertical="center" indent="1"/>
    </xf>
    <xf numFmtId="0" fontId="8" fillId="0" borderId="19" xfId="0" applyFont="1" applyBorder="1" applyAlignment="1">
      <alignment horizontal="left" vertical="center" wrapText="1"/>
    </xf>
    <xf numFmtId="0" fontId="0" fillId="0" borderId="19" xfId="0" applyBorder="1" applyAlignment="1">
      <alignment horizontal="left" vertical="center" wrapText="1"/>
    </xf>
    <xf numFmtId="4" fontId="7" fillId="0" borderId="19" xfId="0" applyNumberFormat="1" applyFont="1" applyBorder="1" applyAlignment="1">
      <alignment horizontal="left" vertical="center"/>
    </xf>
    <xf numFmtId="49" fontId="0" fillId="0" borderId="20" xfId="0" applyNumberFormat="1" applyBorder="1" applyAlignment="1">
      <alignment horizontal="left" vertical="center"/>
    </xf>
    <xf numFmtId="0" fontId="0" fillId="0" borderId="19" xfId="0" applyBorder="1" applyAlignment="1">
      <alignment wrapText="1"/>
    </xf>
    <xf numFmtId="0" fontId="0" fillId="0" borderId="19" xfId="0" applyBorder="1"/>
    <xf numFmtId="49" fontId="4" fillId="0" borderId="20" xfId="0" applyNumberFormat="1" applyFont="1" applyBorder="1" applyAlignment="1">
      <alignment horizontal="left" vertical="center"/>
    </xf>
    <xf numFmtId="0" fontId="2" fillId="5" borderId="4" xfId="0" applyFont="1" applyFill="1" applyBorder="1" applyAlignment="1">
      <alignment horizontal="left" vertical="center" indent="1"/>
    </xf>
    <xf numFmtId="0" fontId="0" fillId="5" borderId="4" xfId="0" applyFill="1" applyBorder="1" applyAlignment="1">
      <alignment horizontal="left" vertical="center" indent="1"/>
    </xf>
    <xf numFmtId="0" fontId="0" fillId="5" borderId="8" xfId="0" applyFill="1" applyBorder="1" applyAlignment="1">
      <alignment horizontal="left" vertical="center" indent="1"/>
    </xf>
    <xf numFmtId="0" fontId="0" fillId="5" borderId="9" xfId="0" applyFill="1" applyBorder="1" applyAlignment="1">
      <alignment wrapText="1"/>
    </xf>
    <xf numFmtId="49" fontId="4" fillId="2" borderId="14" xfId="0" applyNumberFormat="1" applyFont="1" applyFill="1" applyBorder="1" applyAlignment="1">
      <alignment vertical="top"/>
    </xf>
    <xf numFmtId="4" fontId="4" fillId="2" borderId="13" xfId="0" applyNumberFormat="1" applyFont="1" applyFill="1" applyBorder="1" applyAlignment="1">
      <alignment vertical="top" shrinkToFit="1"/>
    </xf>
    <xf numFmtId="0" fontId="0" fillId="6" borderId="13" xfId="0" applyFill="1" applyBorder="1" applyAlignment="1">
      <alignment vertical="top"/>
    </xf>
    <xf numFmtId="4" fontId="4" fillId="6" borderId="13" xfId="0" applyNumberFormat="1" applyFont="1" applyFill="1" applyBorder="1" applyAlignment="1">
      <alignment vertical="top" shrinkToFit="1"/>
    </xf>
    <xf numFmtId="49" fontId="4" fillId="6" borderId="13" xfId="0" applyNumberFormat="1" applyFont="1" applyFill="1" applyBorder="1" applyAlignment="1">
      <alignment horizontal="left" vertical="top" wrapText="1"/>
    </xf>
    <xf numFmtId="0" fontId="4" fillId="6" borderId="13" xfId="0" applyFont="1" applyFill="1" applyBorder="1" applyAlignment="1">
      <alignment horizontal="center" vertical="top"/>
    </xf>
    <xf numFmtId="0" fontId="4" fillId="6" borderId="13" xfId="0" applyFont="1" applyFill="1" applyBorder="1" applyAlignment="1">
      <alignment vertical="top"/>
    </xf>
    <xf numFmtId="9" fontId="13" fillId="0" borderId="13" xfId="0" applyNumberFormat="1" applyFont="1" applyBorder="1" applyAlignment="1">
      <alignment horizontal="right" vertical="center" indent="1"/>
    </xf>
    <xf numFmtId="9" fontId="13" fillId="0" borderId="9" xfId="0" applyNumberFormat="1" applyFont="1" applyBorder="1" applyAlignment="1">
      <alignment horizontal="right" vertical="center" indent="1"/>
    </xf>
    <xf numFmtId="0" fontId="11" fillId="0" borderId="25" xfId="0" applyFont="1" applyBorder="1" applyAlignment="1">
      <alignment horizontal="left" vertical="center" shrinkToFit="1"/>
    </xf>
    <xf numFmtId="0" fontId="11" fillId="0" borderId="26" xfId="0" applyFont="1" applyBorder="1" applyAlignment="1">
      <alignment horizontal="left" vertical="center" shrinkToFit="1"/>
    </xf>
    <xf numFmtId="0" fontId="11" fillId="0" borderId="26" xfId="0" applyFont="1" applyBorder="1" applyAlignment="1">
      <alignment horizontal="left" vertical="top" shrinkToFit="1"/>
    </xf>
    <xf numFmtId="0" fontId="11" fillId="0" borderId="25" xfId="0" applyFont="1" applyBorder="1" applyAlignment="1">
      <alignment horizontal="left" vertical="top" shrinkToFit="1"/>
    </xf>
    <xf numFmtId="4" fontId="11" fillId="0" borderId="26" xfId="0" applyNumberFormat="1" applyFont="1" applyBorder="1" applyAlignment="1" applyProtection="1">
      <alignment vertical="top" shrinkToFit="1"/>
      <protection locked="0"/>
    </xf>
    <xf numFmtId="0" fontId="11" fillId="0" borderId="0" xfId="0" applyFont="1" applyAlignment="1">
      <alignment vertical="top"/>
    </xf>
    <xf numFmtId="49" fontId="11" fillId="0" borderId="0" xfId="0" applyNumberFormat="1" applyFont="1" applyAlignment="1">
      <alignment vertical="top"/>
    </xf>
    <xf numFmtId="0" fontId="0" fillId="0" borderId="24" xfId="0" applyBorder="1" applyAlignment="1">
      <alignment vertical="top"/>
    </xf>
    <xf numFmtId="49" fontId="0" fillId="0" borderId="24" xfId="0" applyNumberFormat="1" applyBorder="1" applyAlignment="1">
      <alignment vertical="top"/>
    </xf>
    <xf numFmtId="0" fontId="0" fillId="0" borderId="24" xfId="0" applyBorder="1" applyAlignment="1">
      <alignment horizontal="center" vertical="top"/>
    </xf>
    <xf numFmtId="164" fontId="0" fillId="0" borderId="24" xfId="0" applyNumberFormat="1" applyBorder="1" applyAlignment="1">
      <alignment vertical="top"/>
    </xf>
    <xf numFmtId="4" fontId="0" fillId="0" borderId="24" xfId="0" applyNumberFormat="1" applyBorder="1" applyAlignment="1">
      <alignment vertical="top"/>
    </xf>
    <xf numFmtId="49" fontId="4" fillId="2" borderId="24" xfId="0" applyNumberFormat="1" applyFont="1" applyFill="1" applyBorder="1" applyAlignment="1">
      <alignment vertical="top"/>
    </xf>
    <xf numFmtId="49" fontId="4" fillId="2" borderId="24" xfId="0" applyNumberFormat="1" applyFont="1" applyFill="1" applyBorder="1" applyAlignment="1">
      <alignment horizontal="left" vertical="top" wrapText="1"/>
    </xf>
    <xf numFmtId="0" fontId="4" fillId="2" borderId="24" xfId="0" applyFont="1" applyFill="1" applyBorder="1" applyAlignment="1">
      <alignment horizontal="center" vertical="top" shrinkToFit="1"/>
    </xf>
    <xf numFmtId="164" fontId="4" fillId="2" borderId="24" xfId="0" applyNumberFormat="1" applyFont="1" applyFill="1" applyBorder="1" applyAlignment="1">
      <alignment vertical="top" shrinkToFit="1"/>
    </xf>
    <xf numFmtId="4" fontId="4" fillId="2" borderId="24" xfId="0" applyNumberFormat="1" applyFont="1" applyFill="1" applyBorder="1" applyAlignment="1">
      <alignment vertical="top" shrinkToFit="1"/>
    </xf>
    <xf numFmtId="49" fontId="11" fillId="0" borderId="24" xfId="0" applyNumberFormat="1" applyFont="1" applyBorder="1" applyAlignment="1">
      <alignment vertical="top"/>
    </xf>
    <xf numFmtId="49" fontId="11" fillId="0" borderId="24" xfId="0" applyNumberFormat="1" applyFont="1" applyBorder="1" applyAlignment="1">
      <alignment horizontal="left" vertical="top" wrapText="1"/>
    </xf>
    <xf numFmtId="0" fontId="11" fillId="0" borderId="24" xfId="0" applyFont="1" applyBorder="1" applyAlignment="1">
      <alignment horizontal="left" vertical="center" shrinkToFit="1"/>
    </xf>
    <xf numFmtId="164" fontId="11" fillId="0" borderId="24" xfId="0" applyNumberFormat="1" applyFont="1" applyBorder="1" applyAlignment="1">
      <alignment vertical="top" shrinkToFit="1"/>
    </xf>
    <xf numFmtId="4" fontId="11" fillId="3" borderId="24" xfId="0" applyNumberFormat="1" applyFont="1" applyFill="1" applyBorder="1" applyAlignment="1" applyProtection="1">
      <alignment vertical="top" shrinkToFit="1"/>
      <protection locked="0"/>
    </xf>
    <xf numFmtId="4" fontId="11" fillId="0" borderId="24" xfId="0" applyNumberFormat="1" applyFont="1" applyBorder="1" applyAlignment="1">
      <alignment vertical="top" shrinkToFit="1"/>
    </xf>
    <xf numFmtId="0" fontId="11" fillId="0" borderId="24" xfId="0" applyFont="1" applyBorder="1" applyAlignment="1">
      <alignment horizontal="left" vertical="top" shrinkToFit="1"/>
    </xf>
    <xf numFmtId="49" fontId="11" fillId="0" borderId="24" xfId="0" applyNumberFormat="1" applyFont="1" applyBorder="1" applyAlignment="1">
      <alignment vertical="top" wrapText="1"/>
    </xf>
    <xf numFmtId="49" fontId="0" fillId="0" borderId="24" xfId="0" applyNumberFormat="1" applyBorder="1" applyAlignment="1">
      <alignment horizontal="left" vertical="top" wrapText="1"/>
    </xf>
    <xf numFmtId="0" fontId="0" fillId="0" borderId="24" xfId="0" applyBorder="1"/>
    <xf numFmtId="49" fontId="11" fillId="0" borderId="31" xfId="0" applyNumberFormat="1" applyFont="1" applyBorder="1" applyAlignment="1">
      <alignment vertical="top"/>
    </xf>
    <xf numFmtId="0" fontId="0" fillId="0" borderId="32" xfId="0" applyBorder="1"/>
    <xf numFmtId="0" fontId="0" fillId="0" borderId="33" xfId="0" applyBorder="1"/>
    <xf numFmtId="0" fontId="0" fillId="0" borderId="34" xfId="0" applyBorder="1"/>
    <xf numFmtId="0" fontId="0" fillId="0" borderId="7" xfId="0" applyBorder="1"/>
    <xf numFmtId="0" fontId="0" fillId="0" borderId="35" xfId="0" applyBorder="1" applyAlignment="1">
      <alignment vertical="center"/>
    </xf>
    <xf numFmtId="0" fontId="0" fillId="2" borderId="35" xfId="0" applyFill="1" applyBorder="1" applyAlignment="1">
      <alignment vertical="center"/>
    </xf>
    <xf numFmtId="0" fontId="0" fillId="4" borderId="35" xfId="0" applyFill="1" applyBorder="1"/>
    <xf numFmtId="0" fontId="0" fillId="4" borderId="36" xfId="0" applyFill="1" applyBorder="1" applyAlignment="1">
      <alignment wrapText="1"/>
    </xf>
    <xf numFmtId="0" fontId="0" fillId="0" borderId="35" xfId="0" applyBorder="1" applyAlignment="1">
      <alignment vertical="top"/>
    </xf>
    <xf numFmtId="4" fontId="0" fillId="0" borderId="36" xfId="0" applyNumberFormat="1" applyBorder="1" applyAlignment="1">
      <alignment vertical="top"/>
    </xf>
    <xf numFmtId="0" fontId="4" fillId="2" borderId="35" xfId="0" applyFont="1" applyFill="1" applyBorder="1" applyAlignment="1">
      <alignment vertical="top"/>
    </xf>
    <xf numFmtId="4" fontId="4" fillId="2" borderId="36" xfId="0" applyNumberFormat="1" applyFont="1" applyFill="1" applyBorder="1" applyAlignment="1">
      <alignment vertical="top" shrinkToFit="1"/>
    </xf>
    <xf numFmtId="0" fontId="11" fillId="0" borderId="35" xfId="0" applyFont="1" applyBorder="1" applyAlignment="1">
      <alignment vertical="top"/>
    </xf>
    <xf numFmtId="4" fontId="11" fillId="0" borderId="36" xfId="0" applyNumberFormat="1" applyFont="1" applyBorder="1" applyAlignment="1">
      <alignment vertical="top" shrinkToFit="1"/>
    </xf>
    <xf numFmtId="0" fontId="4" fillId="7" borderId="12" xfId="0" applyFont="1" applyFill="1" applyBorder="1" applyAlignment="1">
      <alignment vertical="top"/>
    </xf>
    <xf numFmtId="0" fontId="0" fillId="0" borderId="4" xfId="0" applyBorder="1" applyAlignment="1">
      <alignment vertical="top"/>
    </xf>
    <xf numFmtId="4" fontId="0" fillId="0" borderId="7" xfId="0" applyNumberFormat="1" applyBorder="1" applyAlignment="1">
      <alignment vertical="top"/>
    </xf>
    <xf numFmtId="0" fontId="4" fillId="2" borderId="11" xfId="0" applyFont="1" applyFill="1" applyBorder="1" applyAlignment="1">
      <alignment vertical="top"/>
    </xf>
    <xf numFmtId="4" fontId="4" fillId="2" borderId="6" xfId="0" applyNumberFormat="1" applyFont="1" applyFill="1" applyBorder="1" applyAlignment="1">
      <alignment vertical="top" shrinkToFit="1"/>
    </xf>
    <xf numFmtId="0" fontId="11" fillId="0" borderId="38" xfId="0" applyFont="1" applyBorder="1" applyAlignment="1">
      <alignment vertical="top"/>
    </xf>
    <xf numFmtId="4" fontId="11" fillId="0" borderId="39" xfId="0" applyNumberFormat="1" applyFont="1" applyBorder="1" applyAlignment="1">
      <alignment vertical="top" shrinkToFit="1"/>
    </xf>
    <xf numFmtId="0" fontId="11" fillId="0" borderId="40" xfId="0" applyFont="1" applyBorder="1" applyAlignment="1">
      <alignment vertical="top"/>
    </xf>
    <xf numFmtId="4" fontId="11" fillId="0" borderId="41" xfId="0" applyNumberFormat="1" applyFont="1" applyBorder="1" applyAlignment="1">
      <alignment vertical="top" shrinkToFit="1"/>
    </xf>
    <xf numFmtId="0" fontId="11" fillId="0" borderId="4" xfId="0" applyFont="1" applyBorder="1" applyAlignment="1">
      <alignment vertical="top"/>
    </xf>
    <xf numFmtId="4" fontId="11" fillId="0" borderId="7" xfId="0" applyNumberFormat="1" applyFont="1" applyBorder="1" applyAlignment="1">
      <alignment vertical="top" shrinkToFit="1"/>
    </xf>
    <xf numFmtId="0" fontId="0" fillId="0" borderId="0" xfId="0" applyAlignment="1">
      <alignment vertical="top"/>
    </xf>
    <xf numFmtId="0" fontId="0" fillId="0" borderId="7" xfId="0" applyBorder="1" applyAlignment="1">
      <alignment vertical="top"/>
    </xf>
    <xf numFmtId="4" fontId="13" fillId="6" borderId="16" xfId="0" applyNumberFormat="1" applyFont="1" applyFill="1" applyBorder="1" applyAlignment="1">
      <alignment vertical="top"/>
    </xf>
    <xf numFmtId="0" fontId="0" fillId="7" borderId="21" xfId="0" applyFill="1" applyBorder="1"/>
    <xf numFmtId="0" fontId="14" fillId="6" borderId="42" xfId="0" applyFont="1" applyFill="1" applyBorder="1"/>
    <xf numFmtId="0" fontId="0" fillId="6" borderId="22" xfId="0" applyFill="1" applyBorder="1"/>
    <xf numFmtId="4" fontId="14" fillId="6" borderId="23" xfId="0" applyNumberFormat="1" applyFont="1" applyFill="1" applyBorder="1"/>
    <xf numFmtId="0" fontId="0" fillId="4" borderId="43" xfId="0" applyFill="1" applyBorder="1"/>
    <xf numFmtId="49" fontId="0" fillId="4" borderId="44" xfId="0" applyNumberFormat="1" applyFill="1" applyBorder="1"/>
    <xf numFmtId="0" fontId="0" fillId="4" borderId="44" xfId="0" applyFill="1" applyBorder="1" applyAlignment="1">
      <alignment horizontal="center"/>
    </xf>
    <xf numFmtId="0" fontId="0" fillId="4" borderId="44" xfId="0" applyFill="1" applyBorder="1"/>
    <xf numFmtId="0" fontId="0" fillId="4" borderId="17" xfId="0" applyFill="1" applyBorder="1"/>
    <xf numFmtId="0" fontId="0" fillId="4" borderId="44" xfId="0" applyFill="1" applyBorder="1" applyAlignment="1">
      <alignment wrapText="1"/>
    </xf>
    <xf numFmtId="0" fontId="0" fillId="4" borderId="45" xfId="0" applyFill="1" applyBorder="1" applyAlignment="1">
      <alignment wrapText="1"/>
    </xf>
    <xf numFmtId="0" fontId="11" fillId="0" borderId="24" xfId="0" applyFont="1" applyBorder="1" applyAlignment="1">
      <alignment horizontal="left" vertical="top" wrapText="1"/>
    </xf>
    <xf numFmtId="0" fontId="0" fillId="0" borderId="36" xfId="0" applyBorder="1" applyAlignment="1">
      <alignment vertical="top"/>
    </xf>
    <xf numFmtId="0" fontId="11" fillId="0" borderId="46" xfId="0" applyFont="1" applyBorder="1" applyAlignment="1">
      <alignment vertical="top"/>
    </xf>
    <xf numFmtId="49" fontId="11" fillId="0" borderId="31" xfId="0" applyNumberFormat="1" applyFont="1" applyBorder="1" applyAlignment="1">
      <alignment horizontal="left" vertical="top" wrapText="1"/>
    </xf>
    <xf numFmtId="0" fontId="11" fillId="0" borderId="31" xfId="0" applyFont="1" applyBorder="1" applyAlignment="1">
      <alignment horizontal="left" vertical="top" shrinkToFit="1"/>
    </xf>
    <xf numFmtId="164" fontId="11" fillId="0" borderId="31" xfId="0" applyNumberFormat="1" applyFont="1" applyBorder="1" applyAlignment="1">
      <alignment vertical="top" shrinkToFit="1"/>
    </xf>
    <xf numFmtId="4" fontId="11" fillId="3" borderId="31" xfId="0" applyNumberFormat="1" applyFont="1" applyFill="1" applyBorder="1" applyAlignment="1" applyProtection="1">
      <alignment vertical="top" shrinkToFit="1"/>
      <protection locked="0"/>
    </xf>
    <xf numFmtId="4" fontId="11" fillId="0" borderId="31" xfId="0" applyNumberFormat="1" applyFont="1" applyBorder="1" applyAlignment="1">
      <alignment vertical="top" shrinkToFit="1"/>
    </xf>
    <xf numFmtId="4" fontId="11" fillId="0" borderId="37" xfId="0" applyNumberFormat="1" applyFont="1" applyBorder="1" applyAlignment="1">
      <alignment vertical="top" shrinkToFit="1"/>
    </xf>
    <xf numFmtId="0" fontId="4" fillId="2" borderId="47" xfId="0" applyFont="1" applyFill="1" applyBorder="1" applyAlignment="1">
      <alignment vertical="top"/>
    </xf>
    <xf numFmtId="49" fontId="4" fillId="2" borderId="48" xfId="0" applyNumberFormat="1" applyFont="1" applyFill="1" applyBorder="1" applyAlignment="1">
      <alignment vertical="top"/>
    </xf>
    <xf numFmtId="4" fontId="4" fillId="2" borderId="48" xfId="0" applyNumberFormat="1" applyFont="1" applyFill="1" applyBorder="1" applyAlignment="1">
      <alignment vertical="top" shrinkToFit="1"/>
    </xf>
    <xf numFmtId="0" fontId="0" fillId="8" borderId="35" xfId="0" applyFill="1" applyBorder="1" applyAlignment="1">
      <alignment vertical="center"/>
    </xf>
    <xf numFmtId="0" fontId="0" fillId="9" borderId="35" xfId="0" applyFill="1" applyBorder="1" applyAlignment="1">
      <alignment vertical="center"/>
    </xf>
    <xf numFmtId="49" fontId="0" fillId="8" borderId="24" xfId="0" applyNumberFormat="1" applyFill="1" applyBorder="1" applyAlignment="1">
      <alignment vertical="center"/>
    </xf>
    <xf numFmtId="49" fontId="0" fillId="0" borderId="24" xfId="0" applyNumberFormat="1" applyBorder="1" applyAlignment="1">
      <alignment vertical="center"/>
    </xf>
    <xf numFmtId="49" fontId="0" fillId="9" borderId="24" xfId="0" applyNumberFormat="1" applyFill="1" applyBorder="1" applyAlignment="1">
      <alignment vertical="center"/>
    </xf>
    <xf numFmtId="49" fontId="0" fillId="0" borderId="24" xfId="0" applyNumberFormat="1" applyBorder="1"/>
    <xf numFmtId="0" fontId="0" fillId="0" borderId="24" xfId="0" applyBorder="1" applyAlignment="1">
      <alignment horizontal="center"/>
    </xf>
    <xf numFmtId="0" fontId="0" fillId="0" borderId="35" xfId="0" applyBorder="1"/>
    <xf numFmtId="0" fontId="0" fillId="0" borderId="36" xfId="0" applyBorder="1"/>
    <xf numFmtId="0" fontId="0" fillId="6" borderId="35" xfId="0" applyFill="1" applyBorder="1" applyAlignment="1">
      <alignment vertical="center"/>
    </xf>
    <xf numFmtId="0" fontId="4" fillId="2" borderId="12" xfId="0" applyFont="1" applyFill="1" applyBorder="1" applyAlignment="1">
      <alignment vertical="top"/>
    </xf>
    <xf numFmtId="0" fontId="14" fillId="6" borderId="51" xfId="0" applyFont="1" applyFill="1" applyBorder="1"/>
    <xf numFmtId="0" fontId="0" fillId="6" borderId="28" xfId="0" applyFill="1" applyBorder="1"/>
    <xf numFmtId="4" fontId="14" fillId="6" borderId="28" xfId="0" applyNumberFormat="1" applyFont="1" applyFill="1" applyBorder="1"/>
    <xf numFmtId="4" fontId="14" fillId="6" borderId="52" xfId="0" applyNumberFormat="1" applyFont="1" applyFill="1" applyBorder="1"/>
    <xf numFmtId="49" fontId="0" fillId="6" borderId="24" xfId="0" applyNumberFormat="1" applyFill="1" applyBorder="1" applyAlignment="1">
      <alignment vertical="center"/>
    </xf>
    <xf numFmtId="0" fontId="0" fillId="0" borderId="12" xfId="0" applyBorder="1" applyAlignment="1">
      <alignment vertical="center"/>
    </xf>
    <xf numFmtId="0" fontId="0" fillId="2" borderId="12" xfId="0" applyFill="1" applyBorder="1" applyAlignment="1">
      <alignment vertical="center"/>
    </xf>
    <xf numFmtId="4" fontId="15" fillId="6" borderId="16" xfId="0" applyNumberFormat="1" applyFont="1" applyFill="1" applyBorder="1" applyAlignment="1">
      <alignment vertical="top"/>
    </xf>
    <xf numFmtId="0" fontId="13" fillId="6" borderId="42" xfId="0" applyFont="1" applyFill="1" applyBorder="1"/>
    <xf numFmtId="0" fontId="4" fillId="0" borderId="0" xfId="0" applyFont="1" applyAlignment="1">
      <alignment vertical="top"/>
    </xf>
    <xf numFmtId="0" fontId="11" fillId="0" borderId="24" xfId="0" applyFont="1" applyBorder="1" applyAlignment="1">
      <alignment horizontal="center" vertical="top" shrinkToFit="1"/>
    </xf>
    <xf numFmtId="0" fontId="11" fillId="6" borderId="38" xfId="0" applyFont="1" applyFill="1" applyBorder="1" applyAlignment="1">
      <alignment vertical="top"/>
    </xf>
    <xf numFmtId="0" fontId="11" fillId="6" borderId="50" xfId="0" applyFont="1" applyFill="1" applyBorder="1" applyAlignment="1">
      <alignment vertical="top"/>
    </xf>
    <xf numFmtId="0" fontId="0" fillId="8" borderId="12" xfId="0" applyFill="1" applyBorder="1" applyAlignment="1">
      <alignment vertical="center"/>
    </xf>
    <xf numFmtId="0" fontId="0" fillId="5" borderId="0" xfId="0" applyFill="1" applyAlignment="1">
      <alignment wrapText="1"/>
    </xf>
    <xf numFmtId="0" fontId="0" fillId="0" borderId="0" xfId="0" applyAlignment="1">
      <alignment horizontal="right" vertical="center"/>
    </xf>
    <xf numFmtId="0" fontId="4" fillId="0" borderId="0" xfId="0" applyFont="1" applyAlignment="1">
      <alignment vertical="center" wrapText="1"/>
    </xf>
    <xf numFmtId="0" fontId="0" fillId="0" borderId="0" xfId="0" applyAlignment="1">
      <alignment horizontal="left" vertical="center" wrapText="1"/>
    </xf>
    <xf numFmtId="4" fontId="0" fillId="0" borderId="0" xfId="0" applyNumberFormat="1"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wrapText="1"/>
    </xf>
    <xf numFmtId="0" fontId="4" fillId="0" borderId="0" xfId="0" applyFont="1"/>
    <xf numFmtId="0" fontId="0" fillId="0" borderId="0" xfId="0" applyAlignment="1">
      <alignment horizontal="center"/>
    </xf>
    <xf numFmtId="49" fontId="0" fillId="0" borderId="0" xfId="0" applyNumberFormat="1"/>
    <xf numFmtId="49" fontId="0" fillId="0" borderId="0" xfId="0" applyNumberFormat="1" applyAlignment="1">
      <alignment vertical="top"/>
    </xf>
    <xf numFmtId="0" fontId="0" fillId="0" borderId="0" xfId="0" applyAlignment="1">
      <alignment horizontal="center" vertical="top"/>
    </xf>
    <xf numFmtId="164" fontId="0" fillId="0" borderId="0" xfId="0" applyNumberFormat="1" applyAlignment="1">
      <alignment vertical="top"/>
    </xf>
    <xf numFmtId="4" fontId="0" fillId="0" borderId="0" xfId="0" applyNumberFormat="1" applyAlignment="1">
      <alignment vertical="top"/>
    </xf>
    <xf numFmtId="49" fontId="17" fillId="0" borderId="24" xfId="0" applyNumberFormat="1" applyFont="1" applyBorder="1" applyAlignment="1">
      <alignment horizontal="left" vertical="top" wrapText="1"/>
    </xf>
    <xf numFmtId="4" fontId="11" fillId="0" borderId="0" xfId="0" applyNumberFormat="1" applyFont="1" applyAlignment="1">
      <alignment vertical="top" shrinkToFit="1"/>
    </xf>
    <xf numFmtId="49" fontId="0" fillId="0" borderId="0" xfId="0" applyNumberFormat="1" applyAlignment="1">
      <alignment horizontal="left" vertical="top" wrapText="1"/>
    </xf>
    <xf numFmtId="0" fontId="11" fillId="0" borderId="12" xfId="0" applyFont="1" applyBorder="1" applyAlignment="1">
      <alignment vertical="top"/>
    </xf>
    <xf numFmtId="49" fontId="11" fillId="0" borderId="13" xfId="0" applyNumberFormat="1" applyFont="1" applyBorder="1" applyAlignment="1">
      <alignment vertical="top"/>
    </xf>
    <xf numFmtId="4" fontId="11" fillId="0" borderId="13" xfId="0" applyNumberFormat="1" applyFont="1" applyBorder="1" applyAlignment="1">
      <alignment vertical="top" shrinkToFit="1"/>
    </xf>
    <xf numFmtId="4" fontId="11" fillId="0" borderId="16" xfId="0" applyNumberFormat="1" applyFont="1" applyBorder="1" applyAlignment="1">
      <alignment vertical="top" shrinkToFit="1"/>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5" xfId="0" applyBorder="1" applyAlignment="1">
      <alignment horizontal="left" vertical="center" indent="1"/>
    </xf>
    <xf numFmtId="0" fontId="0" fillId="0" borderId="27" xfId="0" applyBorder="1" applyAlignment="1">
      <alignment horizontal="left" vertical="center" indent="1"/>
    </xf>
    <xf numFmtId="0" fontId="0" fillId="0" borderId="28" xfId="0" applyBorder="1" applyAlignment="1">
      <alignment horizontal="left" vertical="center" indent="1"/>
    </xf>
    <xf numFmtId="0" fontId="4" fillId="0" borderId="12" xfId="0" applyFont="1" applyBorder="1" applyAlignment="1">
      <alignment horizontal="left" vertical="center" indent="1"/>
    </xf>
    <xf numFmtId="0" fontId="4" fillId="0" borderId="13" xfId="0" applyFont="1" applyBorder="1" applyAlignment="1">
      <alignment horizontal="left" vertical="center" indent="1"/>
    </xf>
    <xf numFmtId="0" fontId="4" fillId="0" borderId="15" xfId="0" applyFont="1" applyBorder="1" applyAlignment="1">
      <alignment horizontal="left" vertical="center" indent="1"/>
    </xf>
    <xf numFmtId="0" fontId="0" fillId="0" borderId="12" xfId="0" applyBorder="1" applyAlignment="1">
      <alignment horizontal="left" indent="1"/>
    </xf>
    <xf numFmtId="0" fontId="0" fillId="0" borderId="13" xfId="0" applyBorder="1" applyAlignment="1">
      <alignment horizontal="left" indent="1"/>
    </xf>
    <xf numFmtId="4" fontId="5" fillId="0" borderId="14" xfId="0" applyNumberFormat="1" applyFont="1" applyBorder="1" applyAlignment="1">
      <alignment horizontal="right" vertical="center" indent="1"/>
    </xf>
    <xf numFmtId="4" fontId="5" fillId="0" borderId="15" xfId="0" applyNumberFormat="1" applyFont="1" applyBorder="1" applyAlignment="1">
      <alignment horizontal="right" vertical="center" indent="1"/>
    </xf>
    <xf numFmtId="4" fontId="5" fillId="0" borderId="16" xfId="0" applyNumberFormat="1" applyFont="1" applyBorder="1" applyAlignment="1">
      <alignment horizontal="right" vertical="center" inden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left" vertical="center"/>
    </xf>
    <xf numFmtId="0" fontId="4" fillId="0" borderId="7" xfId="0" applyFont="1" applyBorder="1" applyAlignment="1">
      <alignment horizontal="left" vertical="center"/>
    </xf>
    <xf numFmtId="49" fontId="4" fillId="5" borderId="5" xfId="0" applyNumberFormat="1" applyFont="1" applyFill="1" applyBorder="1" applyAlignment="1">
      <alignment horizontal="left" vertical="center" wrapText="1"/>
    </xf>
    <xf numFmtId="49" fontId="4" fillId="5" borderId="6" xfId="0" applyNumberFormat="1" applyFont="1" applyFill="1" applyBorder="1" applyAlignment="1">
      <alignment horizontal="left" vertical="center" wrapText="1"/>
    </xf>
    <xf numFmtId="0" fontId="4" fillId="5" borderId="0" xfId="0" applyFont="1" applyFill="1" applyAlignment="1">
      <alignment horizontal="left" vertical="center" wrapText="1"/>
    </xf>
    <xf numFmtId="0" fontId="4" fillId="5" borderId="7"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5" xfId="0" applyFont="1" applyBorder="1" applyAlignment="1">
      <alignment horizontal="left" vertical="top" wrapText="1"/>
    </xf>
    <xf numFmtId="0" fontId="0" fillId="0" borderId="4" xfId="0" applyBorder="1"/>
    <xf numFmtId="0" fontId="0" fillId="0" borderId="0" xfId="0"/>
    <xf numFmtId="0" fontId="0" fillId="0" borderId="8" xfId="0" applyBorder="1" applyAlignment="1">
      <alignment horizontal="left" indent="1"/>
    </xf>
    <xf numFmtId="0" fontId="0" fillId="0" borderId="9" xfId="0" applyBorder="1" applyAlignment="1">
      <alignment horizontal="left" indent="1"/>
    </xf>
    <xf numFmtId="49" fontId="4" fillId="0" borderId="5" xfId="0" applyNumberFormat="1" applyFont="1" applyBorder="1" applyAlignment="1">
      <alignment horizontal="left" vertical="center"/>
    </xf>
    <xf numFmtId="49" fontId="4" fillId="0" borderId="6" xfId="0" applyNumberFormat="1" applyFont="1" applyBorder="1" applyAlignment="1">
      <alignment horizontal="left" vertical="center"/>
    </xf>
    <xf numFmtId="0" fontId="0" fillId="0" borderId="9" xfId="0" applyBorder="1" applyAlignment="1">
      <alignment wrapText="1"/>
    </xf>
    <xf numFmtId="0" fontId="13" fillId="0" borderId="9" xfId="0" applyFont="1" applyBorder="1" applyAlignment="1">
      <alignment horizontal="right" indent="1"/>
    </xf>
    <xf numFmtId="0" fontId="13" fillId="0" borderId="10" xfId="0" applyFont="1" applyBorder="1" applyAlignment="1">
      <alignment horizontal="right" indent="1"/>
    </xf>
    <xf numFmtId="4" fontId="9" fillId="0" borderId="19" xfId="0" applyNumberFormat="1" applyFont="1" applyBorder="1" applyAlignment="1">
      <alignment horizontal="right" vertical="center"/>
    </xf>
    <xf numFmtId="4" fontId="6" fillId="0" borderId="14" xfId="0" applyNumberFormat="1" applyFont="1" applyBorder="1" applyAlignment="1">
      <alignment horizontal="right" vertical="center" indent="1"/>
    </xf>
    <xf numFmtId="4" fontId="6" fillId="0" borderId="15" xfId="0" applyNumberFormat="1" applyFont="1" applyBorder="1" applyAlignment="1">
      <alignment horizontal="right" vertical="center" indent="1"/>
    </xf>
    <xf numFmtId="4" fontId="6" fillId="0" borderId="16" xfId="0" applyNumberFormat="1" applyFont="1" applyBorder="1" applyAlignment="1">
      <alignment horizontal="right" vertical="center" indent="1"/>
    </xf>
    <xf numFmtId="4" fontId="6" fillId="0" borderId="14" xfId="0" applyNumberFormat="1" applyFont="1" applyBorder="1" applyAlignment="1">
      <alignment vertical="center"/>
    </xf>
    <xf numFmtId="4" fontId="6" fillId="0" borderId="13" xfId="0" applyNumberFormat="1" applyFont="1" applyBorder="1" applyAlignment="1">
      <alignment vertical="center"/>
    </xf>
    <xf numFmtId="4" fontId="6" fillId="0" borderId="14" xfId="0" applyNumberFormat="1" applyFont="1" applyBorder="1" applyAlignment="1">
      <alignment horizontal="right" vertical="center"/>
    </xf>
    <xf numFmtId="4" fontId="6" fillId="0" borderId="13" xfId="0" applyNumberFormat="1" applyFont="1" applyBorder="1" applyAlignment="1">
      <alignment horizontal="right" vertical="center"/>
    </xf>
    <xf numFmtId="4" fontId="6" fillId="0" borderId="17" xfId="0" applyNumberFormat="1" applyFont="1" applyBorder="1" applyAlignment="1">
      <alignment horizontal="right" vertical="center"/>
    </xf>
    <xf numFmtId="4" fontId="6" fillId="0" borderId="9" xfId="0" applyNumberFormat="1" applyFont="1" applyBorder="1" applyAlignment="1">
      <alignment horizontal="right" vertical="center"/>
    </xf>
    <xf numFmtId="4" fontId="6" fillId="0" borderId="5" xfId="0" applyNumberFormat="1" applyFont="1" applyBorder="1" applyAlignment="1">
      <alignment horizontal="right" vertical="center"/>
    </xf>
    <xf numFmtId="0" fontId="4" fillId="0" borderId="9" xfId="0" applyFont="1" applyBorder="1" applyAlignment="1">
      <alignment vertical="top"/>
    </xf>
    <xf numFmtId="0" fontId="4" fillId="0" borderId="9" xfId="0" applyFont="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wrapText="1"/>
    </xf>
    <xf numFmtId="0" fontId="4" fillId="0" borderId="9" xfId="0" applyFont="1" applyBorder="1" applyAlignment="1">
      <alignment vertical="top" wrapText="1"/>
    </xf>
    <xf numFmtId="0" fontId="4" fillId="0" borderId="9" xfId="0" applyFont="1" applyBorder="1" applyAlignment="1" applyProtection="1">
      <alignment horizontal="left" vertical="center"/>
      <protection locked="0"/>
    </xf>
    <xf numFmtId="0" fontId="0" fillId="0" borderId="9" xfId="0" applyBorder="1" applyAlignment="1" applyProtection="1">
      <alignment horizontal="left" vertical="center"/>
      <protection locked="0"/>
    </xf>
    <xf numFmtId="49" fontId="4" fillId="0" borderId="5" xfId="0" applyNumberFormat="1" applyFont="1" applyBorder="1" applyAlignment="1">
      <alignment horizontal="left" vertical="center" wrapText="1"/>
    </xf>
    <xf numFmtId="49" fontId="4" fillId="0" borderId="0" xfId="0" applyNumberFormat="1" applyFont="1" applyAlignment="1">
      <alignment horizontal="left" vertical="top" wrapText="1"/>
    </xf>
    <xf numFmtId="49" fontId="4" fillId="0" borderId="9" xfId="0" applyNumberFormat="1" applyFont="1" applyBorder="1" applyAlignment="1">
      <alignment horizontal="left" vertical="top" wrapText="1"/>
    </xf>
    <xf numFmtId="49" fontId="4" fillId="0" borderId="0" xfId="0" applyNumberFormat="1" applyFont="1" applyAlignment="1">
      <alignment horizontal="left" vertical="center"/>
    </xf>
    <xf numFmtId="49" fontId="4" fillId="0" borderId="7" xfId="0" applyNumberFormat="1" applyFont="1" applyBorder="1" applyAlignment="1">
      <alignment horizontal="left" vertical="center"/>
    </xf>
    <xf numFmtId="0" fontId="0" fillId="0" borderId="9" xfId="0" applyBorder="1" applyAlignment="1">
      <alignment horizontal="right"/>
    </xf>
    <xf numFmtId="0" fontId="0" fillId="0" borderId="10" xfId="0" applyBorder="1" applyAlignment="1">
      <alignment horizontal="right"/>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3" fillId="0" borderId="32" xfId="0" applyFont="1" applyBorder="1" applyAlignment="1">
      <alignment horizontal="center"/>
    </xf>
    <xf numFmtId="0" fontId="3" fillId="0" borderId="33" xfId="0" applyFont="1" applyBorder="1" applyAlignment="1">
      <alignment horizontal="center"/>
    </xf>
    <xf numFmtId="49" fontId="0" fillId="6" borderId="24" xfId="0" applyNumberFormat="1" applyFill="1" applyBorder="1" applyAlignment="1">
      <alignment vertical="center"/>
    </xf>
    <xf numFmtId="49" fontId="0" fillId="6" borderId="36" xfId="0" applyNumberFormat="1" applyFill="1" applyBorder="1" applyAlignment="1">
      <alignment vertical="center"/>
    </xf>
    <xf numFmtId="49" fontId="0" fillId="0" borderId="24" xfId="0" applyNumberFormat="1" applyBorder="1" applyAlignment="1">
      <alignment vertical="center"/>
    </xf>
    <xf numFmtId="49" fontId="0" fillId="0" borderId="36" xfId="0" applyNumberFormat="1" applyBorder="1" applyAlignment="1">
      <alignment vertical="center"/>
    </xf>
    <xf numFmtId="0" fontId="16" fillId="0" borderId="29" xfId="0" applyFont="1" applyBorder="1" applyAlignment="1">
      <alignment horizontal="left" vertical="top" wrapText="1" shrinkToFit="1"/>
    </xf>
    <xf numFmtId="0" fontId="11" fillId="0" borderId="13" xfId="0" applyFont="1" applyBorder="1" applyAlignment="1">
      <alignment horizontal="left" vertical="top" shrinkToFit="1"/>
    </xf>
    <xf numFmtId="0" fontId="11" fillId="0" borderId="30" xfId="0" applyFont="1" applyBorder="1" applyAlignment="1">
      <alignment horizontal="left" vertical="top" shrinkToFit="1"/>
    </xf>
    <xf numFmtId="0" fontId="3" fillId="0" borderId="35" xfId="0" applyFont="1" applyBorder="1" applyAlignment="1">
      <alignment horizontal="center"/>
    </xf>
    <xf numFmtId="0" fontId="3" fillId="0" borderId="24" xfId="0" applyFont="1" applyBorder="1" applyAlignment="1">
      <alignment horizontal="center"/>
    </xf>
    <xf numFmtId="0" fontId="12" fillId="0" borderId="5" xfId="0" applyFont="1" applyBorder="1" applyAlignment="1">
      <alignment horizontal="left" vertical="top" wrapText="1"/>
    </xf>
    <xf numFmtId="0" fontId="12" fillId="0" borderId="5" xfId="0" applyFont="1" applyBorder="1" applyAlignment="1">
      <alignment vertical="top" wrapText="1"/>
    </xf>
    <xf numFmtId="0" fontId="16" fillId="0" borderId="24" xfId="0" applyFont="1" applyBorder="1" applyAlignment="1">
      <alignment horizontal="left" vertical="top" wrapText="1"/>
    </xf>
    <xf numFmtId="0" fontId="12" fillId="0" borderId="24" xfId="0" applyFont="1" applyBorder="1" applyAlignment="1">
      <alignment horizontal="left" vertical="top" wrapText="1"/>
    </xf>
    <xf numFmtId="0" fontId="12" fillId="0" borderId="24" xfId="0" applyFont="1" applyBorder="1" applyAlignment="1">
      <alignment vertical="top" wrapText="1"/>
    </xf>
    <xf numFmtId="0" fontId="3" fillId="0" borderId="4" xfId="0" applyFont="1" applyBorder="1" applyAlignment="1">
      <alignment horizontal="center"/>
    </xf>
    <xf numFmtId="0" fontId="3" fillId="0" borderId="0" xfId="0" applyFont="1" applyAlignment="1">
      <alignment horizontal="center"/>
    </xf>
    <xf numFmtId="0" fontId="12" fillId="0" borderId="13" xfId="0" applyFont="1" applyBorder="1" applyAlignment="1">
      <alignment horizontal="left" vertical="top" wrapText="1"/>
    </xf>
    <xf numFmtId="0" fontId="12" fillId="0" borderId="13" xfId="0" applyFont="1" applyBorder="1" applyAlignment="1">
      <alignment vertical="top" wrapText="1"/>
    </xf>
    <xf numFmtId="49" fontId="4" fillId="5" borderId="14" xfId="0" applyNumberFormat="1" applyFont="1" applyFill="1" applyBorder="1" applyAlignment="1">
      <alignment horizontal="left" vertical="center" wrapText="1"/>
    </xf>
    <xf numFmtId="49" fontId="4" fillId="5" borderId="13" xfId="0" applyNumberFormat="1" applyFont="1" applyFill="1" applyBorder="1" applyAlignment="1">
      <alignment horizontal="left" vertical="center" wrapText="1"/>
    </xf>
    <xf numFmtId="49" fontId="4" fillId="5" borderId="16" xfId="0" applyNumberFormat="1" applyFont="1" applyFill="1" applyBorder="1" applyAlignment="1">
      <alignment horizontal="left"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4" fontId="4" fillId="2" borderId="48" xfId="0" applyNumberFormat="1" applyFont="1" applyFill="1" applyBorder="1" applyAlignment="1">
      <alignment horizontal="right" vertical="top" shrinkToFit="1"/>
    </xf>
    <xf numFmtId="4" fontId="4" fillId="2" borderId="49" xfId="0" applyNumberFormat="1" applyFont="1" applyFill="1" applyBorder="1" applyAlignment="1">
      <alignment horizontal="right" vertical="top" shrinkToFit="1"/>
    </xf>
    <xf numFmtId="49" fontId="0" fillId="9" borderId="24" xfId="0" applyNumberFormat="1" applyFill="1" applyBorder="1" applyAlignment="1">
      <alignment vertical="center"/>
    </xf>
    <xf numFmtId="49" fontId="0" fillId="9" borderId="36" xfId="0" applyNumberFormat="1" applyFill="1" applyBorder="1" applyAlignment="1">
      <alignment vertical="center"/>
    </xf>
  </cellXfs>
  <cellStyles count="1">
    <cellStyle name="Normální" xfId="0" builtinId="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0F4EB-519E-4AEF-89AC-EEED42A3D55F}">
  <dimension ref="A1:I85"/>
  <sheetViews>
    <sheetView tabSelected="1" topLeftCell="A4" workbookViewId="0">
      <selection activeCell="L22" sqref="L22"/>
    </sheetView>
  </sheetViews>
  <sheetFormatPr defaultRowHeight="14.25" x14ac:dyDescent="0.45"/>
  <cols>
    <col min="5" max="5" width="11.3984375" customWidth="1"/>
  </cols>
  <sheetData>
    <row r="1" spans="1:9" ht="14.65" thickBot="1" x14ac:dyDescent="0.5">
      <c r="A1" s="108"/>
      <c r="B1" s="109"/>
      <c r="C1" s="109"/>
      <c r="D1" s="109"/>
      <c r="E1" s="109"/>
      <c r="F1" s="109"/>
      <c r="G1" s="109"/>
      <c r="H1" s="109"/>
      <c r="I1" s="110"/>
    </row>
    <row r="2" spans="1:9" ht="17.649999999999999" x14ac:dyDescent="0.45">
      <c r="A2" s="219" t="s">
        <v>0</v>
      </c>
      <c r="B2" s="220"/>
      <c r="C2" s="220"/>
      <c r="D2" s="220"/>
      <c r="E2" s="220"/>
      <c r="F2" s="220"/>
      <c r="G2" s="220"/>
      <c r="H2" s="220"/>
      <c r="I2" s="221"/>
    </row>
    <row r="3" spans="1:9" ht="15.6" customHeight="1" x14ac:dyDescent="0.45">
      <c r="A3" s="67" t="s">
        <v>1</v>
      </c>
      <c r="B3" s="184"/>
      <c r="C3" s="228" t="s">
        <v>100</v>
      </c>
      <c r="D3" s="228"/>
      <c r="E3" s="228"/>
      <c r="F3" s="228"/>
      <c r="G3" s="228"/>
      <c r="H3" s="228"/>
      <c r="I3" s="229"/>
    </row>
    <row r="4" spans="1:9" ht="14.45" customHeight="1" x14ac:dyDescent="0.45">
      <c r="A4" s="68"/>
      <c r="B4" s="184"/>
      <c r="C4" s="230" t="s">
        <v>101</v>
      </c>
      <c r="D4" s="230"/>
      <c r="E4" s="230"/>
      <c r="F4" s="230"/>
      <c r="G4" s="230"/>
      <c r="H4" s="230"/>
      <c r="I4" s="231"/>
    </row>
    <row r="5" spans="1:9" x14ac:dyDescent="0.45">
      <c r="A5" s="69"/>
      <c r="B5" s="70"/>
      <c r="C5" s="232" t="s">
        <v>102</v>
      </c>
      <c r="D5" s="232"/>
      <c r="E5" s="232"/>
      <c r="F5" s="232"/>
      <c r="G5" s="232"/>
      <c r="H5" s="232"/>
      <c r="I5" s="233"/>
    </row>
    <row r="6" spans="1:9" x14ac:dyDescent="0.45">
      <c r="A6" s="1" t="s">
        <v>2</v>
      </c>
      <c r="B6" s="2"/>
      <c r="C6" s="222"/>
      <c r="D6" s="222"/>
      <c r="E6" s="222"/>
      <c r="F6" s="222"/>
      <c r="G6" s="185" t="s">
        <v>3</v>
      </c>
      <c r="H6" s="224"/>
      <c r="I6" s="225"/>
    </row>
    <row r="7" spans="1:9" x14ac:dyDescent="0.45">
      <c r="A7" s="3"/>
      <c r="B7" s="186"/>
      <c r="C7" s="223"/>
      <c r="D7" s="223"/>
      <c r="E7" s="223"/>
      <c r="F7" s="223"/>
      <c r="G7" s="185" t="s">
        <v>4</v>
      </c>
      <c r="H7" s="226"/>
      <c r="I7" s="227"/>
    </row>
    <row r="8" spans="1:9" x14ac:dyDescent="0.45">
      <c r="A8" s="4"/>
      <c r="B8" s="5"/>
      <c r="C8" s="234"/>
      <c r="D8" s="234"/>
      <c r="E8" s="234"/>
      <c r="F8" s="234"/>
      <c r="G8" s="6"/>
      <c r="H8" s="235"/>
      <c r="I8" s="236"/>
    </row>
    <row r="9" spans="1:9" ht="39.6" customHeight="1" x14ac:dyDescent="0.45">
      <c r="A9" s="1" t="s">
        <v>5</v>
      </c>
      <c r="B9" s="2"/>
      <c r="C9" s="267" t="s">
        <v>78</v>
      </c>
      <c r="D9" s="267"/>
      <c r="E9" s="267"/>
      <c r="F9" s="267"/>
      <c r="G9" s="185" t="s">
        <v>3</v>
      </c>
      <c r="H9" s="242"/>
      <c r="I9" s="243"/>
    </row>
    <row r="10" spans="1:9" ht="26.45" customHeight="1" x14ac:dyDescent="0.45">
      <c r="A10" s="238"/>
      <c r="B10" s="239"/>
      <c r="C10" s="268" t="s">
        <v>98</v>
      </c>
      <c r="D10" s="268"/>
      <c r="E10" s="268"/>
      <c r="F10" s="268"/>
      <c r="G10" s="185" t="s">
        <v>4</v>
      </c>
      <c r="H10" s="270"/>
      <c r="I10" s="271"/>
    </row>
    <row r="11" spans="1:9" ht="29" customHeight="1" x14ac:dyDescent="0.45">
      <c r="A11" s="240"/>
      <c r="B11" s="241"/>
      <c r="C11" s="269"/>
      <c r="D11" s="269"/>
      <c r="E11" s="269"/>
      <c r="F11" s="269"/>
      <c r="G11" s="9"/>
      <c r="H11" s="272"/>
      <c r="I11" s="273"/>
    </row>
    <row r="12" spans="1:9" x14ac:dyDescent="0.45">
      <c r="A12" s="1" t="s">
        <v>6</v>
      </c>
      <c r="B12" s="2"/>
      <c r="C12" s="274"/>
      <c r="D12" s="274"/>
      <c r="E12" s="274"/>
      <c r="F12" s="274"/>
      <c r="G12" s="185" t="s">
        <v>3</v>
      </c>
      <c r="H12" s="274"/>
      <c r="I12" s="275"/>
    </row>
    <row r="13" spans="1:9" x14ac:dyDescent="0.45">
      <c r="A13" s="3"/>
      <c r="B13" s="186"/>
      <c r="C13" s="276"/>
      <c r="D13" s="276"/>
      <c r="E13" s="276"/>
      <c r="F13" s="276"/>
      <c r="G13" s="185" t="s">
        <v>4</v>
      </c>
      <c r="H13" s="276"/>
      <c r="I13" s="277"/>
    </row>
    <row r="14" spans="1:9" x14ac:dyDescent="0.45">
      <c r="A14" s="4"/>
      <c r="B14" s="5"/>
      <c r="C14" s="58"/>
      <c r="D14" s="265"/>
      <c r="E14" s="266"/>
      <c r="F14" s="266"/>
      <c r="G14" s="10"/>
      <c r="H14" s="235"/>
      <c r="I14" s="236"/>
    </row>
    <row r="15" spans="1:9" x14ac:dyDescent="0.45">
      <c r="A15" s="11" t="s">
        <v>7</v>
      </c>
      <c r="B15" s="12"/>
      <c r="C15" s="237" t="s">
        <v>79</v>
      </c>
      <c r="D15" s="237"/>
      <c r="E15" s="237"/>
      <c r="F15" s="237"/>
      <c r="G15" s="237"/>
      <c r="H15" s="13"/>
      <c r="I15" s="14"/>
    </row>
    <row r="16" spans="1:9" x14ac:dyDescent="0.45">
      <c r="A16" s="8" t="s">
        <v>8</v>
      </c>
      <c r="B16" s="15"/>
      <c r="C16" s="244"/>
      <c r="D16" s="244"/>
      <c r="E16" s="244"/>
      <c r="F16" s="244"/>
      <c r="G16" s="244"/>
      <c r="H16" s="245" t="s">
        <v>9</v>
      </c>
      <c r="I16" s="246"/>
    </row>
    <row r="17" spans="1:9" x14ac:dyDescent="0.45">
      <c r="A17" s="206" t="s">
        <v>121</v>
      </c>
      <c r="B17" s="207"/>
      <c r="C17" s="208"/>
      <c r="D17" s="216"/>
      <c r="E17" s="217"/>
      <c r="F17" s="216"/>
      <c r="G17" s="217"/>
      <c r="H17" s="216">
        <f>'Elektro mat ZT'!I20</f>
        <v>0</v>
      </c>
      <c r="I17" s="218"/>
    </row>
    <row r="18" spans="1:9" x14ac:dyDescent="0.45">
      <c r="A18" s="206" t="s">
        <v>92</v>
      </c>
      <c r="B18" s="207"/>
      <c r="C18" s="208"/>
      <c r="D18" s="216"/>
      <c r="E18" s="217"/>
      <c r="F18" s="216"/>
      <c r="G18" s="217"/>
      <c r="H18" s="216">
        <f>'DT1'!I37</f>
        <v>0</v>
      </c>
      <c r="I18" s="218"/>
    </row>
    <row r="19" spans="1:9" x14ac:dyDescent="0.45">
      <c r="A19" s="206" t="s">
        <v>29</v>
      </c>
      <c r="B19" s="207"/>
      <c r="C19" s="208"/>
      <c r="D19" s="216"/>
      <c r="E19" s="217"/>
      <c r="F19" s="216"/>
      <c r="G19" s="217"/>
      <c r="H19" s="216">
        <f>'Reg. ventil'!I15</f>
        <v>0</v>
      </c>
      <c r="I19" s="218"/>
    </row>
    <row r="20" spans="1:9" x14ac:dyDescent="0.45">
      <c r="A20" s="206" t="s">
        <v>97</v>
      </c>
      <c r="B20" s="207"/>
      <c r="C20" s="208"/>
      <c r="D20" s="216"/>
      <c r="E20" s="217"/>
      <c r="F20" s="216"/>
      <c r="G20" s="217"/>
      <c r="H20" s="216">
        <f>'Elektro mat IRC'!I23</f>
        <v>0</v>
      </c>
      <c r="I20" s="218"/>
    </row>
    <row r="21" spans="1:9" x14ac:dyDescent="0.45">
      <c r="A21" s="206" t="s">
        <v>10</v>
      </c>
      <c r="B21" s="207"/>
      <c r="C21" s="208"/>
      <c r="D21" s="216"/>
      <c r="E21" s="217"/>
      <c r="F21" s="216"/>
      <c r="G21" s="217"/>
      <c r="H21" s="216">
        <f>'Ost. nákl.'!H15:I15</f>
        <v>0</v>
      </c>
      <c r="I21" s="218"/>
    </row>
    <row r="22" spans="1:9" x14ac:dyDescent="0.45">
      <c r="A22" s="206"/>
      <c r="B22" s="207"/>
      <c r="C22" s="208"/>
      <c r="D22" s="216"/>
      <c r="E22" s="217"/>
      <c r="F22" s="216"/>
      <c r="G22" s="217"/>
      <c r="H22" s="216"/>
      <c r="I22" s="218"/>
    </row>
    <row r="23" spans="1:9" x14ac:dyDescent="0.45">
      <c r="A23" s="206"/>
      <c r="B23" s="207"/>
      <c r="C23" s="208"/>
      <c r="D23" s="216"/>
      <c r="E23" s="217"/>
      <c r="F23" s="216"/>
      <c r="G23" s="217"/>
      <c r="H23" s="216"/>
      <c r="I23" s="218"/>
    </row>
    <row r="24" spans="1:9" x14ac:dyDescent="0.45">
      <c r="A24" s="211" t="s">
        <v>9</v>
      </c>
      <c r="B24" s="212"/>
      <c r="C24" s="213"/>
      <c r="D24" s="248"/>
      <c r="E24" s="249"/>
      <c r="F24" s="248"/>
      <c r="G24" s="249"/>
      <c r="H24" s="248">
        <f>SUM(H17:I23)</f>
        <v>0</v>
      </c>
      <c r="I24" s="250"/>
    </row>
    <row r="25" spans="1:9" x14ac:dyDescent="0.45">
      <c r="A25" s="214" t="s">
        <v>11</v>
      </c>
      <c r="B25" s="215"/>
      <c r="C25" s="215"/>
      <c r="D25" s="16"/>
      <c r="E25" s="17"/>
      <c r="F25" s="18"/>
      <c r="G25" s="18"/>
      <c r="H25" s="18"/>
      <c r="I25" s="19"/>
    </row>
    <row r="26" spans="1:9" x14ac:dyDescent="0.45">
      <c r="A26" s="206" t="s">
        <v>12</v>
      </c>
      <c r="B26" s="207"/>
      <c r="C26" s="208"/>
      <c r="D26" s="20"/>
      <c r="E26" s="78">
        <v>0.12</v>
      </c>
      <c r="F26" s="251"/>
      <c r="G26" s="252"/>
      <c r="H26" s="252"/>
      <c r="I26" s="19">
        <f t="shared" ref="I26:I31" si="0">Mena</f>
        <v>0</v>
      </c>
    </row>
    <row r="27" spans="1:9" x14ac:dyDescent="0.45">
      <c r="A27" s="206" t="s">
        <v>13</v>
      </c>
      <c r="B27" s="207"/>
      <c r="C27" s="208"/>
      <c r="D27" s="20"/>
      <c r="E27" s="78">
        <v>0</v>
      </c>
      <c r="F27" s="253">
        <f>H26*D26/100</f>
        <v>0</v>
      </c>
      <c r="G27" s="254"/>
      <c r="H27" s="254"/>
      <c r="I27" s="19">
        <f t="shared" si="0"/>
        <v>0</v>
      </c>
    </row>
    <row r="28" spans="1:9" x14ac:dyDescent="0.45">
      <c r="A28" s="206" t="s">
        <v>14</v>
      </c>
      <c r="B28" s="207"/>
      <c r="C28" s="208"/>
      <c r="D28" s="20"/>
      <c r="E28" s="78">
        <v>0.21</v>
      </c>
      <c r="F28" s="251">
        <f>H24</f>
        <v>0</v>
      </c>
      <c r="G28" s="252"/>
      <c r="H28" s="252"/>
      <c r="I28" s="19">
        <f t="shared" si="0"/>
        <v>0</v>
      </c>
    </row>
    <row r="29" spans="1:9" x14ac:dyDescent="0.45">
      <c r="A29" s="206" t="s">
        <v>15</v>
      </c>
      <c r="B29" s="207"/>
      <c r="C29" s="208"/>
      <c r="D29" s="21"/>
      <c r="E29" s="79">
        <v>0.21</v>
      </c>
      <c r="F29" s="255">
        <f>H28*D28/100+PRODUCT(F28,E29)</f>
        <v>0</v>
      </c>
      <c r="G29" s="256"/>
      <c r="H29" s="256"/>
      <c r="I29" s="22">
        <f t="shared" si="0"/>
        <v>0</v>
      </c>
    </row>
    <row r="30" spans="1:9" ht="14.65" thickBot="1" x14ac:dyDescent="0.5">
      <c r="A30" s="209" t="s">
        <v>16</v>
      </c>
      <c r="B30" s="210"/>
      <c r="C30" s="210"/>
      <c r="D30" s="187"/>
      <c r="E30" s="188"/>
      <c r="F30" s="257">
        <f>CenaCelkemBezDPH-(ZakladDPHSni+ZakladDPHZakl)</f>
        <v>0</v>
      </c>
      <c r="G30" s="257"/>
      <c r="H30" s="257"/>
      <c r="I30" s="23">
        <f t="shared" si="0"/>
        <v>0</v>
      </c>
    </row>
    <row r="31" spans="1:9" ht="17.25" thickBot="1" x14ac:dyDescent="0.5">
      <c r="A31" s="59" t="s">
        <v>17</v>
      </c>
      <c r="B31" s="60"/>
      <c r="C31" s="60"/>
      <c r="D31" s="61"/>
      <c r="E31" s="62"/>
      <c r="F31" s="247">
        <f>H24</f>
        <v>0</v>
      </c>
      <c r="G31" s="247"/>
      <c r="H31" s="247"/>
      <c r="I31" s="63">
        <f t="shared" si="0"/>
        <v>0</v>
      </c>
    </row>
    <row r="32" spans="1:9" ht="17.25" thickBot="1" x14ac:dyDescent="0.5">
      <c r="A32" s="59" t="s">
        <v>18</v>
      </c>
      <c r="B32" s="64"/>
      <c r="C32" s="64"/>
      <c r="D32" s="64"/>
      <c r="E32" s="65"/>
      <c r="F32" s="247">
        <f>SUM(F31,F29)</f>
        <v>0</v>
      </c>
      <c r="G32" s="247"/>
      <c r="H32" s="247"/>
      <c r="I32" s="66" t="s">
        <v>19</v>
      </c>
    </row>
    <row r="33" spans="1:9" x14ac:dyDescent="0.45">
      <c r="A33" s="7"/>
      <c r="B33" s="2"/>
      <c r="C33" s="2"/>
      <c r="D33" s="2"/>
      <c r="I33" s="24"/>
    </row>
    <row r="34" spans="1:9" x14ac:dyDescent="0.45">
      <c r="A34" s="7"/>
      <c r="B34" s="2"/>
      <c r="C34" s="2"/>
      <c r="D34" s="2"/>
      <c r="I34" s="24"/>
    </row>
    <row r="35" spans="1:9" x14ac:dyDescent="0.45">
      <c r="A35" s="25"/>
      <c r="B35" s="189" t="s">
        <v>20</v>
      </c>
      <c r="C35" s="264"/>
      <c r="D35" s="264"/>
      <c r="E35" s="190" t="s">
        <v>21</v>
      </c>
      <c r="F35" s="258"/>
      <c r="G35" s="258"/>
      <c r="H35" s="258"/>
      <c r="I35" s="24"/>
    </row>
    <row r="36" spans="1:9" x14ac:dyDescent="0.45">
      <c r="A36" s="7"/>
      <c r="B36" s="2"/>
      <c r="C36" s="2"/>
      <c r="D36" s="2"/>
      <c r="I36" s="24"/>
    </row>
    <row r="37" spans="1:9" x14ac:dyDescent="0.45">
      <c r="A37" s="26"/>
      <c r="B37" s="191"/>
      <c r="C37" s="259"/>
      <c r="D37" s="260"/>
      <c r="E37" s="192"/>
      <c r="F37" s="261"/>
      <c r="G37" s="262"/>
      <c r="H37" s="262"/>
      <c r="I37" s="27"/>
    </row>
    <row r="38" spans="1:9" x14ac:dyDescent="0.45">
      <c r="A38" s="7"/>
      <c r="B38" s="2"/>
      <c r="C38" s="263" t="s">
        <v>22</v>
      </c>
      <c r="D38" s="263"/>
      <c r="G38" s="193" t="s">
        <v>23</v>
      </c>
      <c r="I38" s="24"/>
    </row>
    <row r="39" spans="1:9" ht="14.65" thickBot="1" x14ac:dyDescent="0.5">
      <c r="A39" s="28"/>
      <c r="B39" s="29"/>
      <c r="C39" s="29"/>
      <c r="D39" s="29"/>
      <c r="E39" s="30"/>
      <c r="F39" s="30"/>
      <c r="G39" s="30"/>
      <c r="H39" s="30"/>
      <c r="I39" s="31"/>
    </row>
    <row r="40" spans="1:9" x14ac:dyDescent="0.45">
      <c r="B40" s="2"/>
      <c r="C40" s="2"/>
      <c r="D40" s="2"/>
    </row>
    <row r="41" spans="1:9" x14ac:dyDescent="0.45">
      <c r="B41" s="2"/>
      <c r="C41" s="2"/>
      <c r="D41" s="2"/>
    </row>
    <row r="42" spans="1:9" ht="15.4" x14ac:dyDescent="0.45">
      <c r="A42" s="32"/>
      <c r="B42" s="2"/>
      <c r="C42" s="2"/>
      <c r="D42" s="2"/>
    </row>
    <row r="43" spans="1:9" ht="15.4" x14ac:dyDescent="0.45">
      <c r="A43" s="32"/>
      <c r="B43" s="2"/>
      <c r="C43" s="2"/>
      <c r="D43" s="2"/>
    </row>
    <row r="44" spans="1:9" ht="15.4" x14ac:dyDescent="0.45">
      <c r="A44" s="32"/>
      <c r="B44" s="2"/>
      <c r="C44" s="2"/>
      <c r="D44" s="2"/>
    </row>
    <row r="45" spans="1:9" x14ac:dyDescent="0.45">
      <c r="B45" s="2"/>
      <c r="C45" s="2"/>
      <c r="D45" s="2"/>
    </row>
    <row r="68" ht="28.25" customHeight="1" x14ac:dyDescent="0.45"/>
    <row r="72" ht="26.45" customHeight="1" x14ac:dyDescent="0.45"/>
    <row r="80" ht="25.25" customHeight="1" x14ac:dyDescent="0.45"/>
    <row r="81" ht="29" customHeight="1" x14ac:dyDescent="0.45"/>
    <row r="84" ht="26.45" customHeight="1" x14ac:dyDescent="0.45"/>
    <row r="85" ht="28.25" customHeight="1" x14ac:dyDescent="0.45"/>
  </sheetData>
  <mergeCells count="77">
    <mergeCell ref="D14:F14"/>
    <mergeCell ref="C9:F9"/>
    <mergeCell ref="C10:F10"/>
    <mergeCell ref="C11:F11"/>
    <mergeCell ref="H14:I14"/>
    <mergeCell ref="H10:I10"/>
    <mergeCell ref="H11:I11"/>
    <mergeCell ref="C12:F12"/>
    <mergeCell ref="H12:I12"/>
    <mergeCell ref="H13:I13"/>
    <mergeCell ref="C13:F13"/>
    <mergeCell ref="F35:H35"/>
    <mergeCell ref="F32:H32"/>
    <mergeCell ref="C37:D37"/>
    <mergeCell ref="F37:H37"/>
    <mergeCell ref="C38:D38"/>
    <mergeCell ref="C35:D35"/>
    <mergeCell ref="F31:H31"/>
    <mergeCell ref="D23:E23"/>
    <mergeCell ref="F23:G23"/>
    <mergeCell ref="H23:I23"/>
    <mergeCell ref="D24:E24"/>
    <mergeCell ref="F24:G24"/>
    <mergeCell ref="H24:I24"/>
    <mergeCell ref="F26:H26"/>
    <mergeCell ref="F27:H27"/>
    <mergeCell ref="F28:H28"/>
    <mergeCell ref="F29:H29"/>
    <mergeCell ref="F30:H30"/>
    <mergeCell ref="D21:E21"/>
    <mergeCell ref="F21:G21"/>
    <mergeCell ref="H21:I21"/>
    <mergeCell ref="D22:E22"/>
    <mergeCell ref="F22:G22"/>
    <mergeCell ref="H22:I22"/>
    <mergeCell ref="D20:E20"/>
    <mergeCell ref="F20:G20"/>
    <mergeCell ref="H20:I20"/>
    <mergeCell ref="C16:G16"/>
    <mergeCell ref="A17:C17"/>
    <mergeCell ref="A20:C20"/>
    <mergeCell ref="A18:C18"/>
    <mergeCell ref="A19:C19"/>
    <mergeCell ref="D18:E18"/>
    <mergeCell ref="D19:E19"/>
    <mergeCell ref="F18:G18"/>
    <mergeCell ref="F19:G19"/>
    <mergeCell ref="H18:I18"/>
    <mergeCell ref="H19:I19"/>
    <mergeCell ref="H16:I16"/>
    <mergeCell ref="D17:E17"/>
    <mergeCell ref="F17:G17"/>
    <mergeCell ref="H17:I17"/>
    <mergeCell ref="A2:I2"/>
    <mergeCell ref="C6:F6"/>
    <mergeCell ref="C7:F7"/>
    <mergeCell ref="H6:I6"/>
    <mergeCell ref="H7:I7"/>
    <mergeCell ref="C3:I3"/>
    <mergeCell ref="C4:I4"/>
    <mergeCell ref="C5:I5"/>
    <mergeCell ref="C8:F8"/>
    <mergeCell ref="H8:I8"/>
    <mergeCell ref="C15:G15"/>
    <mergeCell ref="A10:B10"/>
    <mergeCell ref="A11:B11"/>
    <mergeCell ref="H9:I9"/>
    <mergeCell ref="A27:C27"/>
    <mergeCell ref="A28:C28"/>
    <mergeCell ref="A29:C29"/>
    <mergeCell ref="A30:C30"/>
    <mergeCell ref="A21:C21"/>
    <mergeCell ref="A22:C22"/>
    <mergeCell ref="A23:C23"/>
    <mergeCell ref="A24:C24"/>
    <mergeCell ref="A25:C25"/>
    <mergeCell ref="A26:C26"/>
  </mergeCell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F7D0B-D58E-4623-89D1-9834B8C83448}">
  <dimension ref="A1:I28"/>
  <sheetViews>
    <sheetView topLeftCell="A4" zoomScaleNormal="100" workbookViewId="0">
      <selection activeCell="F24" sqref="F23:F24"/>
    </sheetView>
  </sheetViews>
  <sheetFormatPr defaultRowHeight="14.25" x14ac:dyDescent="0.45"/>
  <cols>
    <col min="1" max="1" width="4.265625" customWidth="1"/>
    <col min="2" max="2" width="11.73046875" customWidth="1"/>
    <col min="3" max="3" width="54.265625" customWidth="1"/>
    <col min="7" max="7" width="10.59765625" customWidth="1"/>
    <col min="9" max="9" width="11.59765625" customWidth="1"/>
  </cols>
  <sheetData>
    <row r="1" spans="1:9" ht="15.4" x14ac:dyDescent="0.45">
      <c r="A1" s="278" t="s">
        <v>41</v>
      </c>
      <c r="B1" s="279"/>
      <c r="C1" s="279"/>
      <c r="D1" s="279"/>
      <c r="E1" s="279"/>
      <c r="F1" s="279"/>
      <c r="G1" s="279"/>
      <c r="H1" s="109"/>
      <c r="I1" s="110"/>
    </row>
    <row r="2" spans="1:9" x14ac:dyDescent="0.45">
      <c r="A2" s="159" t="s">
        <v>42</v>
      </c>
      <c r="B2" s="161" t="s">
        <v>104</v>
      </c>
      <c r="C2" s="228" t="s">
        <v>103</v>
      </c>
      <c r="D2" s="228"/>
      <c r="E2" s="228"/>
      <c r="F2" s="228"/>
      <c r="G2" s="228"/>
      <c r="H2" s="228"/>
      <c r="I2" s="229"/>
    </row>
    <row r="3" spans="1:9" x14ac:dyDescent="0.45">
      <c r="A3" s="112" t="s">
        <v>43</v>
      </c>
      <c r="B3" s="162" t="s">
        <v>24</v>
      </c>
      <c r="C3" s="282" t="s">
        <v>25</v>
      </c>
      <c r="D3" s="282"/>
      <c r="E3" s="282"/>
      <c r="F3" s="282"/>
      <c r="G3" s="282"/>
      <c r="H3" s="282"/>
      <c r="I3" s="283"/>
    </row>
    <row r="4" spans="1:9" x14ac:dyDescent="0.45">
      <c r="A4" s="113" t="s">
        <v>44</v>
      </c>
      <c r="B4" s="174" t="s">
        <v>26</v>
      </c>
      <c r="C4" s="280" t="s">
        <v>105</v>
      </c>
      <c r="D4" s="280"/>
      <c r="E4" s="280"/>
      <c r="F4" s="280"/>
      <c r="G4" s="280"/>
      <c r="H4" s="280"/>
      <c r="I4" s="281"/>
    </row>
    <row r="5" spans="1:9" x14ac:dyDescent="0.45">
      <c r="A5" s="7"/>
      <c r="B5" s="194"/>
      <c r="C5" s="194"/>
      <c r="D5" s="193"/>
      <c r="I5" s="111"/>
    </row>
    <row r="6" spans="1:9" x14ac:dyDescent="0.45">
      <c r="A6" s="114" t="s">
        <v>45</v>
      </c>
      <c r="B6" s="34" t="s">
        <v>46</v>
      </c>
      <c r="C6" s="34" t="s">
        <v>47</v>
      </c>
      <c r="D6" s="35" t="s">
        <v>48</v>
      </c>
      <c r="E6" s="33" t="s">
        <v>49</v>
      </c>
      <c r="F6" s="36" t="s">
        <v>50</v>
      </c>
      <c r="G6" s="33" t="s">
        <v>9</v>
      </c>
      <c r="H6" s="37" t="s">
        <v>51</v>
      </c>
      <c r="I6" s="115" t="s">
        <v>52</v>
      </c>
    </row>
    <row r="7" spans="1:9" x14ac:dyDescent="0.45">
      <c r="A7" s="123"/>
      <c r="B7" s="195"/>
      <c r="C7" s="195"/>
      <c r="D7" s="196"/>
      <c r="E7" s="197"/>
      <c r="F7" s="198"/>
      <c r="G7" s="198"/>
      <c r="H7" s="198"/>
      <c r="I7" s="124"/>
    </row>
    <row r="8" spans="1:9" x14ac:dyDescent="0.45">
      <c r="A8" s="125" t="s">
        <v>53</v>
      </c>
      <c r="B8" s="38" t="s">
        <v>36</v>
      </c>
      <c r="C8" s="39" t="s">
        <v>37</v>
      </c>
      <c r="D8" s="40"/>
      <c r="E8" s="41"/>
      <c r="F8" s="42"/>
      <c r="G8" s="42">
        <f>SUM(G9:G15,)</f>
        <v>0</v>
      </c>
      <c r="H8" s="42"/>
      <c r="I8" s="126">
        <f>SUM(I9:I15)</f>
        <v>0</v>
      </c>
    </row>
    <row r="9" spans="1:9" ht="50.65" x14ac:dyDescent="0.45">
      <c r="A9" s="120">
        <v>1</v>
      </c>
      <c r="B9" s="97"/>
      <c r="C9" s="98" t="s">
        <v>123</v>
      </c>
      <c r="D9" s="180" t="s">
        <v>54</v>
      </c>
      <c r="E9" s="100">
        <v>8</v>
      </c>
      <c r="F9" s="101">
        <v>0</v>
      </c>
      <c r="G9" s="102">
        <f t="shared" ref="G9:G13" si="0">ROUND(E9*F9,2)</f>
        <v>0</v>
      </c>
      <c r="H9" s="101">
        <v>0</v>
      </c>
      <c r="I9" s="121">
        <f t="shared" ref="I9:I13" si="1">ROUND(E9*H9,2)</f>
        <v>0</v>
      </c>
    </row>
    <row r="10" spans="1:9" ht="50.65" x14ac:dyDescent="0.45">
      <c r="A10" s="120">
        <v>2</v>
      </c>
      <c r="B10" s="97"/>
      <c r="C10" s="98" t="s">
        <v>124</v>
      </c>
      <c r="D10" s="180" t="s">
        <v>54</v>
      </c>
      <c r="E10" s="100">
        <v>8</v>
      </c>
      <c r="F10" s="101">
        <v>0</v>
      </c>
      <c r="G10" s="102">
        <f t="shared" ref="G10" si="2">ROUND(E10*F10,2)</f>
        <v>0</v>
      </c>
      <c r="H10" s="101">
        <v>0</v>
      </c>
      <c r="I10" s="121">
        <f t="shared" ref="I10" si="3">ROUND(E10*H10,2)</f>
        <v>0</v>
      </c>
    </row>
    <row r="11" spans="1:9" ht="31.7" customHeight="1" x14ac:dyDescent="0.45">
      <c r="A11" s="120">
        <v>3</v>
      </c>
      <c r="B11" s="97"/>
      <c r="C11" s="98" t="s">
        <v>90</v>
      </c>
      <c r="D11" s="180" t="s">
        <v>54</v>
      </c>
      <c r="E11" s="100">
        <v>18</v>
      </c>
      <c r="F11" s="101">
        <v>0</v>
      </c>
      <c r="G11" s="102">
        <f t="shared" si="0"/>
        <v>0</v>
      </c>
      <c r="H11" s="101">
        <v>0</v>
      </c>
      <c r="I11" s="121">
        <f t="shared" si="1"/>
        <v>0</v>
      </c>
    </row>
    <row r="12" spans="1:9" ht="20.25" x14ac:dyDescent="0.45">
      <c r="A12" s="120">
        <v>4</v>
      </c>
      <c r="B12" s="97"/>
      <c r="C12" s="98" t="s">
        <v>91</v>
      </c>
      <c r="D12" s="180" t="s">
        <v>54</v>
      </c>
      <c r="E12" s="100">
        <v>9</v>
      </c>
      <c r="F12" s="101">
        <v>0</v>
      </c>
      <c r="G12" s="102">
        <f t="shared" si="0"/>
        <v>0</v>
      </c>
      <c r="H12" s="101">
        <v>0</v>
      </c>
      <c r="I12" s="121">
        <f t="shared" si="1"/>
        <v>0</v>
      </c>
    </row>
    <row r="13" spans="1:9" ht="40.5" x14ac:dyDescent="0.45">
      <c r="A13" s="120">
        <v>5</v>
      </c>
      <c r="B13" s="97"/>
      <c r="C13" s="98" t="s">
        <v>83</v>
      </c>
      <c r="D13" s="180" t="s">
        <v>54</v>
      </c>
      <c r="E13" s="100">
        <v>4</v>
      </c>
      <c r="F13" s="101">
        <v>0</v>
      </c>
      <c r="G13" s="102">
        <f t="shared" si="0"/>
        <v>0</v>
      </c>
      <c r="H13" s="101">
        <v>0</v>
      </c>
      <c r="I13" s="121">
        <f t="shared" si="1"/>
        <v>0</v>
      </c>
    </row>
    <row r="14" spans="1:9" ht="40.5" x14ac:dyDescent="0.45">
      <c r="A14" s="120">
        <v>6</v>
      </c>
      <c r="B14" s="97"/>
      <c r="C14" s="147" t="s">
        <v>56</v>
      </c>
      <c r="D14" s="180" t="s">
        <v>58</v>
      </c>
      <c r="E14" s="100">
        <v>4</v>
      </c>
      <c r="F14" s="101">
        <v>0</v>
      </c>
      <c r="G14" s="102">
        <f t="shared" ref="G14:G15" si="4">ROUND(E14*F14,2)</f>
        <v>0</v>
      </c>
      <c r="H14" s="101">
        <v>0</v>
      </c>
      <c r="I14" s="121">
        <f t="shared" ref="I14:I15" si="5">ROUND(E14*H14,2)</f>
        <v>0</v>
      </c>
    </row>
    <row r="15" spans="1:9" ht="22.15" customHeight="1" x14ac:dyDescent="0.45">
      <c r="A15" s="120">
        <v>7</v>
      </c>
      <c r="B15" s="97"/>
      <c r="C15" s="98" t="s">
        <v>57</v>
      </c>
      <c r="D15" s="180" t="s">
        <v>55</v>
      </c>
      <c r="E15" s="100">
        <v>12</v>
      </c>
      <c r="F15" s="101">
        <v>0</v>
      </c>
      <c r="G15" s="102">
        <f t="shared" si="4"/>
        <v>0</v>
      </c>
      <c r="H15" s="101">
        <v>0</v>
      </c>
      <c r="I15" s="121">
        <f t="shared" si="5"/>
        <v>0</v>
      </c>
    </row>
    <row r="16" spans="1:9" x14ac:dyDescent="0.45">
      <c r="A16" s="118" t="s">
        <v>53</v>
      </c>
      <c r="B16" s="92" t="s">
        <v>33</v>
      </c>
      <c r="C16" s="93" t="s">
        <v>84</v>
      </c>
      <c r="D16" s="94"/>
      <c r="E16" s="95"/>
      <c r="F16" s="96"/>
      <c r="G16" s="96">
        <f>SUM(G17:G17,)</f>
        <v>0</v>
      </c>
      <c r="H16" s="96"/>
      <c r="I16" s="119">
        <f>SUM(I17:I17)</f>
        <v>0</v>
      </c>
    </row>
    <row r="17" spans="1:9" x14ac:dyDescent="0.45">
      <c r="A17" s="120">
        <v>8</v>
      </c>
      <c r="B17" s="97"/>
      <c r="C17" s="98" t="s">
        <v>82</v>
      </c>
      <c r="D17" s="180" t="s">
        <v>54</v>
      </c>
      <c r="E17" s="100">
        <v>6</v>
      </c>
      <c r="F17" s="101">
        <v>0</v>
      </c>
      <c r="G17" s="102">
        <f t="shared" ref="G17" si="6">ROUND(E17*F17,2)</f>
        <v>0</v>
      </c>
      <c r="H17" s="101">
        <v>0</v>
      </c>
      <c r="I17" s="121">
        <f>ROUND(E17*H17,2)</f>
        <v>0</v>
      </c>
    </row>
    <row r="18" spans="1:9" ht="20.65" customHeight="1" x14ac:dyDescent="0.45">
      <c r="A18" s="120">
        <v>9</v>
      </c>
      <c r="B18" s="97"/>
      <c r="C18" s="199" t="s">
        <v>122</v>
      </c>
      <c r="D18" s="180" t="s">
        <v>58</v>
      </c>
      <c r="E18" s="100">
        <v>1</v>
      </c>
      <c r="F18" s="101">
        <v>0</v>
      </c>
      <c r="G18" s="102">
        <f t="shared" ref="G18" si="7">ROUND(E18*F18,2)</f>
        <v>0</v>
      </c>
      <c r="H18" s="101">
        <v>0</v>
      </c>
      <c r="I18" s="121">
        <f>ROUND(E18*H18,2)</f>
        <v>0</v>
      </c>
    </row>
    <row r="19" spans="1:9" x14ac:dyDescent="0.45">
      <c r="A19" s="181"/>
      <c r="B19" s="71" t="s">
        <v>9</v>
      </c>
      <c r="C19" s="55"/>
      <c r="D19" s="56"/>
      <c r="E19" s="57"/>
      <c r="F19" s="57"/>
      <c r="G19" s="72">
        <f>SUM(G8,G16)</f>
        <v>0</v>
      </c>
      <c r="H19" s="73"/>
      <c r="I19" s="135">
        <f>SUM(I8,I16)</f>
        <v>0</v>
      </c>
    </row>
    <row r="20" spans="1:9" ht="16.149999999999999" thickBot="1" x14ac:dyDescent="0.55000000000000004">
      <c r="A20" s="182"/>
      <c r="B20" s="137" t="s">
        <v>85</v>
      </c>
      <c r="C20" s="138"/>
      <c r="D20" s="138"/>
      <c r="E20" s="138"/>
      <c r="F20" s="138"/>
      <c r="G20" s="138"/>
      <c r="H20" s="138"/>
      <c r="I20" s="139">
        <f>SUM(G19,I19)</f>
        <v>0</v>
      </c>
    </row>
    <row r="21" spans="1:9" x14ac:dyDescent="0.45">
      <c r="A21" s="85"/>
    </row>
    <row r="22" spans="1:9" x14ac:dyDescent="0.45">
      <c r="A22" s="133"/>
    </row>
    <row r="23" spans="1:9" x14ac:dyDescent="0.45">
      <c r="A23" s="179"/>
    </row>
    <row r="25" spans="1:9" ht="24" customHeight="1" x14ac:dyDescent="0.45"/>
    <row r="28" spans="1:9" ht="24" customHeight="1" x14ac:dyDescent="0.45"/>
  </sheetData>
  <mergeCells count="4">
    <mergeCell ref="A1:G1"/>
    <mergeCell ref="C2:I2"/>
    <mergeCell ref="C4:I4"/>
    <mergeCell ref="C3:I3"/>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8C149-6A51-497D-B93A-79FD1D962DCA}">
  <dimension ref="A1:I96"/>
  <sheetViews>
    <sheetView topLeftCell="A4" zoomScaleNormal="100" workbookViewId="0">
      <selection activeCell="C28" sqref="C28:G28"/>
    </sheetView>
  </sheetViews>
  <sheetFormatPr defaultRowHeight="14.25" x14ac:dyDescent="0.45"/>
  <cols>
    <col min="1" max="1" width="4.1328125" customWidth="1"/>
    <col min="2" max="2" width="12.73046875" customWidth="1"/>
    <col min="3" max="3" width="41.3984375" customWidth="1"/>
    <col min="7" max="7" width="11.59765625" customWidth="1"/>
    <col min="9" max="9" width="11.265625" bestFit="1" customWidth="1"/>
  </cols>
  <sheetData>
    <row r="1" spans="1:9" x14ac:dyDescent="0.45">
      <c r="A1" s="108"/>
      <c r="B1" s="109"/>
      <c r="C1" s="109"/>
      <c r="D1" s="109"/>
      <c r="E1" s="109"/>
      <c r="F1" s="109"/>
      <c r="G1" s="109"/>
      <c r="H1" s="109"/>
      <c r="I1" s="110"/>
    </row>
    <row r="2" spans="1:9" ht="15.4" x14ac:dyDescent="0.45">
      <c r="A2" s="287" t="s">
        <v>41</v>
      </c>
      <c r="B2" s="288"/>
      <c r="C2" s="288"/>
      <c r="D2" s="288"/>
      <c r="E2" s="288"/>
      <c r="F2" s="288"/>
      <c r="G2" s="288"/>
      <c r="H2" s="106"/>
      <c r="I2" s="167"/>
    </row>
    <row r="3" spans="1:9" ht="15.4" customHeight="1" x14ac:dyDescent="0.45">
      <c r="A3" s="159" t="s">
        <v>42</v>
      </c>
      <c r="B3" s="161" t="s">
        <v>104</v>
      </c>
      <c r="C3" s="228" t="s">
        <v>103</v>
      </c>
      <c r="D3" s="228"/>
      <c r="E3" s="228"/>
      <c r="F3" s="228"/>
      <c r="G3" s="228"/>
      <c r="H3" s="228"/>
      <c r="I3" s="229"/>
    </row>
    <row r="4" spans="1:9" x14ac:dyDescent="0.45">
      <c r="A4" s="112" t="s">
        <v>43</v>
      </c>
      <c r="B4" s="162" t="s">
        <v>24</v>
      </c>
      <c r="C4" s="282" t="s">
        <v>25</v>
      </c>
      <c r="D4" s="282"/>
      <c r="E4" s="282"/>
      <c r="F4" s="282"/>
      <c r="G4" s="282"/>
      <c r="H4" s="282"/>
      <c r="I4" s="283"/>
    </row>
    <row r="5" spans="1:9" x14ac:dyDescent="0.45">
      <c r="A5" s="168" t="s">
        <v>44</v>
      </c>
      <c r="B5" s="174" t="s">
        <v>27</v>
      </c>
      <c r="C5" s="280" t="s">
        <v>87</v>
      </c>
      <c r="D5" s="280"/>
      <c r="E5" s="280"/>
      <c r="F5" s="280"/>
      <c r="G5" s="280"/>
      <c r="H5" s="280"/>
      <c r="I5" s="281"/>
    </row>
    <row r="6" spans="1:9" x14ac:dyDescent="0.45">
      <c r="A6" s="166"/>
      <c r="B6" s="164"/>
      <c r="C6" s="164"/>
      <c r="D6" s="165"/>
      <c r="E6" s="106"/>
      <c r="F6" s="106"/>
      <c r="G6" s="106"/>
      <c r="H6" s="106"/>
      <c r="I6" s="167"/>
    </row>
    <row r="7" spans="1:9" x14ac:dyDescent="0.45">
      <c r="A7" s="114" t="s">
        <v>45</v>
      </c>
      <c r="B7" s="34" t="s">
        <v>46</v>
      </c>
      <c r="C7" s="34" t="s">
        <v>47</v>
      </c>
      <c r="D7" s="35" t="s">
        <v>48</v>
      </c>
      <c r="E7" s="33" t="s">
        <v>49</v>
      </c>
      <c r="F7" s="36" t="s">
        <v>50</v>
      </c>
      <c r="G7" s="33" t="s">
        <v>9</v>
      </c>
      <c r="H7" s="37" t="s">
        <v>51</v>
      </c>
      <c r="I7" s="115" t="s">
        <v>52</v>
      </c>
    </row>
    <row r="8" spans="1:9" x14ac:dyDescent="0.45">
      <c r="A8" s="123"/>
      <c r="B8" s="195"/>
      <c r="C8" s="195"/>
      <c r="D8" s="196"/>
      <c r="E8" s="197"/>
      <c r="F8" s="198"/>
      <c r="G8" s="198"/>
      <c r="H8" s="198"/>
      <c r="I8" s="124"/>
    </row>
    <row r="9" spans="1:9" x14ac:dyDescent="0.45">
      <c r="A9" s="125" t="s">
        <v>53</v>
      </c>
      <c r="B9" s="38" t="s">
        <v>31</v>
      </c>
      <c r="C9" s="39" t="s">
        <v>32</v>
      </c>
      <c r="D9" s="40"/>
      <c r="E9" s="41"/>
      <c r="F9" s="42"/>
      <c r="G9" s="42">
        <f>SUMIF(W10:W12,"&lt;&gt;NOR",G10:G12)</f>
        <v>0</v>
      </c>
      <c r="H9" s="42"/>
      <c r="I9" s="126">
        <f>SUM(I10:I12)</f>
        <v>0</v>
      </c>
    </row>
    <row r="10" spans="1:9" x14ac:dyDescent="0.45">
      <c r="A10" s="127">
        <v>1</v>
      </c>
      <c r="B10" s="43"/>
      <c r="C10" s="44" t="s">
        <v>61</v>
      </c>
      <c r="D10" s="80" t="s">
        <v>62</v>
      </c>
      <c r="E10" s="45">
        <v>8</v>
      </c>
      <c r="F10" s="46"/>
      <c r="G10" s="47">
        <f>ROUND(E10*F10,2)</f>
        <v>0</v>
      </c>
      <c r="H10" s="46">
        <v>0</v>
      </c>
      <c r="I10" s="128">
        <f>ROUND(E10*H10,2)</f>
        <v>0</v>
      </c>
    </row>
    <row r="11" spans="1:9" x14ac:dyDescent="0.45">
      <c r="A11" s="129">
        <v>2</v>
      </c>
      <c r="B11" s="48"/>
      <c r="C11" s="53" t="s">
        <v>63</v>
      </c>
      <c r="D11" s="81" t="s">
        <v>62</v>
      </c>
      <c r="E11" s="50">
        <v>4</v>
      </c>
      <c r="F11" s="51"/>
      <c r="G11" s="52">
        <f>ROUND(E11*F11,2)</f>
        <v>0</v>
      </c>
      <c r="H11" s="51">
        <v>0</v>
      </c>
      <c r="I11" s="130">
        <f>ROUND(E11*H11,2)</f>
        <v>0</v>
      </c>
    </row>
    <row r="12" spans="1:9" ht="27.4" customHeight="1" x14ac:dyDescent="0.45">
      <c r="A12" s="131"/>
      <c r="B12" s="86"/>
      <c r="C12" s="289" t="s">
        <v>64</v>
      </c>
      <c r="D12" s="290"/>
      <c r="E12" s="290"/>
      <c r="F12" s="290"/>
      <c r="G12" s="290"/>
      <c r="H12" s="200"/>
      <c r="I12" s="132"/>
    </row>
    <row r="13" spans="1:9" x14ac:dyDescent="0.45">
      <c r="A13" s="125" t="s">
        <v>53</v>
      </c>
      <c r="B13" s="38" t="s">
        <v>33</v>
      </c>
      <c r="C13" s="39" t="s">
        <v>86</v>
      </c>
      <c r="D13" s="40"/>
      <c r="E13" s="41"/>
      <c r="F13" s="42"/>
      <c r="G13" s="42">
        <f>SUM(G14:G19)</f>
        <v>0</v>
      </c>
      <c r="H13" s="42"/>
      <c r="I13" s="126">
        <f>SUM(I14:I19)</f>
        <v>0</v>
      </c>
    </row>
    <row r="14" spans="1:9" ht="26.65" customHeight="1" x14ac:dyDescent="0.45">
      <c r="A14" s="127">
        <v>3</v>
      </c>
      <c r="B14" s="43"/>
      <c r="C14" s="98" t="s">
        <v>109</v>
      </c>
      <c r="D14" s="83" t="s">
        <v>58</v>
      </c>
      <c r="E14" s="45">
        <v>1</v>
      </c>
      <c r="F14" s="46">
        <v>0</v>
      </c>
      <c r="G14" s="47">
        <f>ROUND(E14*F14,2)</f>
        <v>0</v>
      </c>
      <c r="H14" s="46">
        <v>0</v>
      </c>
      <c r="I14" s="128">
        <f>ROUND(E14*H14,2)</f>
        <v>0</v>
      </c>
    </row>
    <row r="15" spans="1:9" ht="74.25" customHeight="1" x14ac:dyDescent="0.45">
      <c r="A15" s="127"/>
      <c r="B15" s="43"/>
      <c r="C15" s="291" t="s">
        <v>94</v>
      </c>
      <c r="D15" s="291"/>
      <c r="E15" s="291"/>
      <c r="F15" s="291"/>
      <c r="G15" s="291"/>
      <c r="H15" s="46"/>
      <c r="I15" s="128"/>
    </row>
    <row r="16" spans="1:9" ht="29" customHeight="1" x14ac:dyDescent="0.45">
      <c r="A16" s="127">
        <v>4</v>
      </c>
      <c r="B16" s="43"/>
      <c r="C16" s="44" t="s">
        <v>65</v>
      </c>
      <c r="D16" s="83" t="s">
        <v>58</v>
      </c>
      <c r="E16" s="45">
        <v>8</v>
      </c>
      <c r="F16" s="46">
        <v>0</v>
      </c>
      <c r="G16" s="47">
        <f>ROUND(E16*F16,2)</f>
        <v>0</v>
      </c>
      <c r="H16" s="46">
        <v>0</v>
      </c>
      <c r="I16" s="128">
        <f>ROUND(E16*H16,2)</f>
        <v>0</v>
      </c>
    </row>
    <row r="17" spans="1:9" ht="21" customHeight="1" x14ac:dyDescent="0.45">
      <c r="A17" s="127">
        <v>5</v>
      </c>
      <c r="B17" s="43"/>
      <c r="C17" s="44" t="s">
        <v>66</v>
      </c>
      <c r="D17" s="83" t="s">
        <v>58</v>
      </c>
      <c r="E17" s="45">
        <v>8</v>
      </c>
      <c r="F17" s="46">
        <v>0</v>
      </c>
      <c r="G17" s="47">
        <f>ROUND(E17*F17,2)</f>
        <v>0</v>
      </c>
      <c r="H17" s="46">
        <v>0</v>
      </c>
      <c r="I17" s="128">
        <f>ROUND(E17*H17,2)</f>
        <v>0</v>
      </c>
    </row>
    <row r="18" spans="1:9" x14ac:dyDescent="0.45">
      <c r="A18" s="127">
        <v>6</v>
      </c>
      <c r="B18" s="43"/>
      <c r="C18" s="44" t="s">
        <v>67</v>
      </c>
      <c r="D18" s="83" t="s">
        <v>58</v>
      </c>
      <c r="E18" s="45">
        <v>8</v>
      </c>
      <c r="F18" s="46">
        <v>0</v>
      </c>
      <c r="G18" s="47">
        <f>ROUND(E18*F18,2)</f>
        <v>0</v>
      </c>
      <c r="H18" s="46">
        <v>0</v>
      </c>
      <c r="I18" s="128">
        <f>ROUND(E18*H18,2)</f>
        <v>0</v>
      </c>
    </row>
    <row r="19" spans="1:9" ht="20" customHeight="1" x14ac:dyDescent="0.45">
      <c r="A19" s="127">
        <v>7</v>
      </c>
      <c r="B19" s="43"/>
      <c r="C19" s="44" t="s">
        <v>68</v>
      </c>
      <c r="D19" s="83" t="s">
        <v>58</v>
      </c>
      <c r="E19" s="45">
        <v>4</v>
      </c>
      <c r="F19" s="46">
        <v>0</v>
      </c>
      <c r="G19" s="47">
        <f>ROUND(E19*F19,2)</f>
        <v>0</v>
      </c>
      <c r="H19" s="46">
        <v>0</v>
      </c>
      <c r="I19" s="128">
        <f>ROUND(E19*H19,2)</f>
        <v>0</v>
      </c>
    </row>
    <row r="20" spans="1:9" ht="27.7" customHeight="1" x14ac:dyDescent="0.45">
      <c r="A20" s="125" t="s">
        <v>53</v>
      </c>
      <c r="B20" s="38" t="s">
        <v>34</v>
      </c>
      <c r="C20" s="39" t="s">
        <v>35</v>
      </c>
      <c r="D20" s="40"/>
      <c r="E20" s="41"/>
      <c r="F20" s="42"/>
      <c r="G20" s="42">
        <f>SUM(G21:G28,)</f>
        <v>0</v>
      </c>
      <c r="H20" s="42"/>
      <c r="I20" s="126">
        <f>SUM(I21:I28)</f>
        <v>0</v>
      </c>
    </row>
    <row r="21" spans="1:9" ht="21" customHeight="1" x14ac:dyDescent="0.45">
      <c r="A21" s="129">
        <v>8</v>
      </c>
      <c r="B21" s="48"/>
      <c r="C21" s="53" t="s">
        <v>69</v>
      </c>
      <c r="D21" s="82" t="s">
        <v>70</v>
      </c>
      <c r="E21" s="50">
        <v>25</v>
      </c>
      <c r="F21" s="51">
        <v>0</v>
      </c>
      <c r="G21" s="52">
        <f>PRODUCT(E21,F21)</f>
        <v>0</v>
      </c>
      <c r="H21" s="51">
        <v>0</v>
      </c>
      <c r="I21" s="130">
        <f>ROUND(E21*H21,2)</f>
        <v>0</v>
      </c>
    </row>
    <row r="22" spans="1:9" ht="18.75" customHeight="1" x14ac:dyDescent="0.45">
      <c r="A22" s="131"/>
      <c r="B22" s="86"/>
      <c r="C22" s="289" t="s">
        <v>71</v>
      </c>
      <c r="D22" s="290"/>
      <c r="E22" s="290"/>
      <c r="F22" s="290"/>
      <c r="G22" s="290"/>
      <c r="H22" s="200"/>
      <c r="I22" s="132"/>
    </row>
    <row r="23" spans="1:9" x14ac:dyDescent="0.45">
      <c r="A23" s="129">
        <v>9</v>
      </c>
      <c r="B23" s="48"/>
      <c r="C23" s="53" t="s">
        <v>72</v>
      </c>
      <c r="D23" s="81" t="s">
        <v>62</v>
      </c>
      <c r="E23" s="50">
        <v>10</v>
      </c>
      <c r="F23" s="51">
        <v>0</v>
      </c>
      <c r="G23" s="52">
        <f>ROUND(E23*F23,2)</f>
        <v>0</v>
      </c>
      <c r="H23" s="51">
        <v>0</v>
      </c>
      <c r="I23" s="130">
        <f>ROUND(E23*H23,2)</f>
        <v>0</v>
      </c>
    </row>
    <row r="24" spans="1:9" ht="20.65" customHeight="1" x14ac:dyDescent="0.45">
      <c r="A24" s="129">
        <v>10</v>
      </c>
      <c r="B24" s="48"/>
      <c r="C24" s="53" t="s">
        <v>108</v>
      </c>
      <c r="D24" s="81" t="s">
        <v>58</v>
      </c>
      <c r="E24" s="50">
        <v>1</v>
      </c>
      <c r="F24" s="51">
        <v>0</v>
      </c>
      <c r="G24" s="47">
        <f>ROUND(E24*F24,2)</f>
        <v>0</v>
      </c>
      <c r="H24" s="46">
        <v>0</v>
      </c>
      <c r="I24" s="128">
        <f>ROUND(E24*H24,2)</f>
        <v>0</v>
      </c>
    </row>
    <row r="25" spans="1:9" x14ac:dyDescent="0.45">
      <c r="A25" s="127">
        <v>11</v>
      </c>
      <c r="B25" s="43"/>
      <c r="C25" s="44" t="s">
        <v>74</v>
      </c>
      <c r="D25" s="80" t="s">
        <v>62</v>
      </c>
      <c r="E25" s="45">
        <v>4</v>
      </c>
      <c r="F25" s="46">
        <v>0</v>
      </c>
      <c r="G25" s="47">
        <f>ROUND(E25*F25,2)</f>
        <v>0</v>
      </c>
      <c r="H25" s="46">
        <v>0</v>
      </c>
      <c r="I25" s="128">
        <f>ROUND(E25*H25,2)</f>
        <v>0</v>
      </c>
    </row>
    <row r="26" spans="1:9" ht="17.649999999999999" customHeight="1" x14ac:dyDescent="0.45">
      <c r="A26" s="120">
        <v>12</v>
      </c>
      <c r="B26" s="104"/>
      <c r="C26" s="98" t="s">
        <v>119</v>
      </c>
      <c r="D26" s="103" t="s">
        <v>58</v>
      </c>
      <c r="E26" s="100">
        <v>4</v>
      </c>
      <c r="F26" s="101">
        <v>0</v>
      </c>
      <c r="G26" s="102">
        <f>ROUND(E26*F26,2)</f>
        <v>0</v>
      </c>
      <c r="H26" s="101">
        <v>0</v>
      </c>
      <c r="I26" s="121">
        <f>ROUND(E26*H26,2)</f>
        <v>0</v>
      </c>
    </row>
    <row r="27" spans="1:9" ht="28.5" customHeight="1" x14ac:dyDescent="0.45">
      <c r="A27" s="120"/>
      <c r="B27" s="97"/>
      <c r="C27" s="292" t="s">
        <v>118</v>
      </c>
      <c r="D27" s="293"/>
      <c r="E27" s="293"/>
      <c r="F27" s="293"/>
      <c r="G27" s="293"/>
      <c r="H27" s="102"/>
      <c r="I27" s="121"/>
    </row>
    <row r="28" spans="1:9" ht="12.4" customHeight="1" x14ac:dyDescent="0.45">
      <c r="A28" s="131"/>
      <c r="B28" s="86"/>
      <c r="C28" s="289"/>
      <c r="D28" s="290"/>
      <c r="E28" s="290"/>
      <c r="F28" s="290"/>
      <c r="G28" s="290"/>
      <c r="H28" s="200"/>
      <c r="I28" s="132"/>
    </row>
    <row r="29" spans="1:9" ht="23.25" customHeight="1" x14ac:dyDescent="0.45">
      <c r="A29" s="125" t="s">
        <v>53</v>
      </c>
      <c r="B29" s="38" t="s">
        <v>38</v>
      </c>
      <c r="C29" s="39" t="s">
        <v>39</v>
      </c>
      <c r="D29" s="40"/>
      <c r="E29" s="41"/>
      <c r="F29" s="42"/>
      <c r="G29" s="42">
        <f>SUM(G30:G34,)</f>
        <v>0</v>
      </c>
      <c r="H29" s="42"/>
      <c r="I29" s="126">
        <f>SUM(I30:I34)</f>
        <v>0</v>
      </c>
    </row>
    <row r="30" spans="1:9" ht="12" customHeight="1" x14ac:dyDescent="0.45">
      <c r="A30" s="127">
        <v>13</v>
      </c>
      <c r="B30" s="43"/>
      <c r="C30" s="44" t="s">
        <v>76</v>
      </c>
      <c r="D30" s="83" t="s">
        <v>58</v>
      </c>
      <c r="E30" s="45">
        <v>1</v>
      </c>
      <c r="F30" s="46">
        <v>0</v>
      </c>
      <c r="G30" s="47">
        <f t="shared" ref="G30" si="0">ROUND(E30*F30,2)</f>
        <v>0</v>
      </c>
      <c r="H30" s="46">
        <v>0</v>
      </c>
      <c r="I30" s="128">
        <f>ROUND(E30*H30,2)</f>
        <v>0</v>
      </c>
    </row>
    <row r="31" spans="1:9" ht="23.45" customHeight="1" x14ac:dyDescent="0.45">
      <c r="A31" s="127">
        <v>14</v>
      </c>
      <c r="B31" s="43"/>
      <c r="C31" s="147" t="s">
        <v>99</v>
      </c>
      <c r="D31" s="83" t="s">
        <v>75</v>
      </c>
      <c r="E31" s="45">
        <v>1</v>
      </c>
      <c r="F31" s="46">
        <v>0</v>
      </c>
      <c r="G31" s="47">
        <f>PRODUCT(E31,F31)</f>
        <v>0</v>
      </c>
      <c r="H31" s="46">
        <v>0</v>
      </c>
      <c r="I31" s="128">
        <f>PRODUCT(E31,H31)</f>
        <v>0</v>
      </c>
    </row>
    <row r="32" spans="1:9" x14ac:dyDescent="0.45">
      <c r="A32" s="127">
        <v>15</v>
      </c>
      <c r="B32" s="43"/>
      <c r="C32" s="98" t="s">
        <v>107</v>
      </c>
      <c r="D32" s="83" t="s">
        <v>75</v>
      </c>
      <c r="E32" s="45">
        <v>1</v>
      </c>
      <c r="F32" s="46">
        <v>0</v>
      </c>
      <c r="G32" s="47">
        <f>PRODUCT(E32,F32)</f>
        <v>0</v>
      </c>
      <c r="H32" s="46">
        <v>0</v>
      </c>
      <c r="I32" s="128">
        <f>PRODUCT(E32,H32)</f>
        <v>0</v>
      </c>
    </row>
    <row r="33" spans="1:9" ht="22.15" customHeight="1" x14ac:dyDescent="0.45">
      <c r="A33" s="127">
        <v>16</v>
      </c>
      <c r="B33" s="43"/>
      <c r="C33" s="98" t="s">
        <v>106</v>
      </c>
      <c r="D33" s="83" t="s">
        <v>75</v>
      </c>
      <c r="E33" s="45">
        <v>1</v>
      </c>
      <c r="F33" s="46">
        <v>0</v>
      </c>
      <c r="G33" s="47">
        <f t="shared" ref="G33" si="1">ROUND(E33*F33,2)</f>
        <v>0</v>
      </c>
      <c r="H33" s="46">
        <v>0</v>
      </c>
      <c r="I33" s="128">
        <f>ROUND(E33*H33,2)</f>
        <v>0</v>
      </c>
    </row>
    <row r="34" spans="1:9" ht="11.65" customHeight="1" x14ac:dyDescent="0.45">
      <c r="A34" s="129"/>
      <c r="B34" s="48"/>
      <c r="C34" s="284"/>
      <c r="D34" s="285"/>
      <c r="E34" s="285"/>
      <c r="F34" s="285"/>
      <c r="G34" s="286"/>
      <c r="H34" s="84"/>
      <c r="I34" s="130"/>
    </row>
    <row r="35" spans="1:9" ht="13.5" customHeight="1" x14ac:dyDescent="0.45">
      <c r="A35" s="123"/>
      <c r="B35" s="195"/>
      <c r="C35" s="201"/>
      <c r="D35" s="196"/>
      <c r="E35" s="133"/>
      <c r="F35" s="133"/>
      <c r="G35" s="133"/>
      <c r="H35" s="133"/>
      <c r="I35" s="134"/>
    </row>
    <row r="36" spans="1:9" x14ac:dyDescent="0.45">
      <c r="A36" s="169"/>
      <c r="B36" s="54" t="s">
        <v>9</v>
      </c>
      <c r="C36" s="55"/>
      <c r="D36" s="56"/>
      <c r="E36" s="57"/>
      <c r="F36" s="57"/>
      <c r="G36" s="74">
        <f>SUM(G29,G20,G13,G9)</f>
        <v>0</v>
      </c>
      <c r="H36" s="73"/>
      <c r="I36" s="135">
        <f>SUM(I29,I20,I13,I9)</f>
        <v>0</v>
      </c>
    </row>
    <row r="37" spans="1:9" ht="17" customHeight="1" thickBot="1" x14ac:dyDescent="0.55000000000000004">
      <c r="A37" s="136"/>
      <c r="B37" s="170" t="s">
        <v>85</v>
      </c>
      <c r="C37" s="171"/>
      <c r="D37" s="171"/>
      <c r="E37" s="171"/>
      <c r="F37" s="171"/>
      <c r="G37" s="171"/>
      <c r="H37" s="172"/>
      <c r="I37" s="173">
        <f>SUM(G36,I36)</f>
        <v>0</v>
      </c>
    </row>
    <row r="38" spans="1:9" ht="18" customHeight="1" x14ac:dyDescent="0.45"/>
    <row r="42" spans="1:9" ht="19.25" customHeight="1" x14ac:dyDescent="0.45"/>
    <row r="44" spans="1:9" ht="17.25" customHeight="1" x14ac:dyDescent="0.45"/>
    <row r="45" spans="1:9" ht="28.25" customHeight="1" x14ac:dyDescent="0.45"/>
    <row r="47" spans="1:9" ht="26" customHeight="1" x14ac:dyDescent="0.45"/>
    <row r="54" ht="47.1" customHeight="1" x14ac:dyDescent="0.45"/>
    <row r="57" ht="64.5" customHeight="1" x14ac:dyDescent="0.45"/>
    <row r="59" ht="15" customHeight="1" x14ac:dyDescent="0.45"/>
    <row r="92" ht="50.45" customHeight="1" x14ac:dyDescent="0.45"/>
    <row r="94" ht="47.45" customHeight="1" x14ac:dyDescent="0.45"/>
    <row r="96" ht="25.25" customHeight="1" x14ac:dyDescent="0.45"/>
  </sheetData>
  <mergeCells count="10">
    <mergeCell ref="C34:G34"/>
    <mergeCell ref="C3:I3"/>
    <mergeCell ref="C4:I4"/>
    <mergeCell ref="C5:I5"/>
    <mergeCell ref="A2:G2"/>
    <mergeCell ref="C12:G12"/>
    <mergeCell ref="C22:G22"/>
    <mergeCell ref="C28:G28"/>
    <mergeCell ref="C15:G15"/>
    <mergeCell ref="C27:G27"/>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89FDF-19A2-4C1C-96B6-06E2F909D207}">
  <dimension ref="A1:I15"/>
  <sheetViews>
    <sheetView zoomScaleNormal="100" workbookViewId="0">
      <selection activeCell="F20" sqref="F20"/>
    </sheetView>
  </sheetViews>
  <sheetFormatPr defaultRowHeight="14.25" x14ac:dyDescent="0.45"/>
  <cols>
    <col min="1" max="1" width="3.73046875" customWidth="1"/>
    <col min="2" max="2" width="12.73046875" customWidth="1"/>
    <col min="3" max="3" width="35.73046875" customWidth="1"/>
    <col min="4" max="4" width="7.59765625" customWidth="1"/>
    <col min="9" max="9" width="11.86328125" bestFit="1" customWidth="1"/>
  </cols>
  <sheetData>
    <row r="1" spans="1:9" x14ac:dyDescent="0.45">
      <c r="A1" s="108"/>
      <c r="B1" s="109"/>
      <c r="C1" s="109"/>
      <c r="D1" s="109"/>
      <c r="E1" s="109"/>
      <c r="F1" s="109"/>
      <c r="G1" s="109"/>
      <c r="H1" s="109"/>
      <c r="I1" s="110"/>
    </row>
    <row r="2" spans="1:9" ht="15.4" x14ac:dyDescent="0.45">
      <c r="A2" s="294" t="s">
        <v>41</v>
      </c>
      <c r="B2" s="295"/>
      <c r="C2" s="295"/>
      <c r="D2" s="295"/>
      <c r="E2" s="295"/>
      <c r="F2" s="295"/>
      <c r="G2" s="295"/>
      <c r="I2" s="111"/>
    </row>
    <row r="3" spans="1:9" ht="15.4" customHeight="1" x14ac:dyDescent="0.45">
      <c r="A3" s="183" t="s">
        <v>42</v>
      </c>
      <c r="B3" s="161" t="s">
        <v>104</v>
      </c>
      <c r="C3" s="298" t="s">
        <v>103</v>
      </c>
      <c r="D3" s="299"/>
      <c r="E3" s="299"/>
      <c r="F3" s="299"/>
      <c r="G3" s="299"/>
      <c r="H3" s="299"/>
      <c r="I3" s="300"/>
    </row>
    <row r="4" spans="1:9" x14ac:dyDescent="0.45">
      <c r="A4" s="175" t="s">
        <v>43</v>
      </c>
      <c r="B4" s="162" t="s">
        <v>24</v>
      </c>
      <c r="C4" s="282" t="s">
        <v>25</v>
      </c>
      <c r="D4" s="282"/>
      <c r="E4" s="282"/>
      <c r="F4" s="282"/>
      <c r="G4" s="282"/>
      <c r="H4" s="282"/>
      <c r="I4" s="283"/>
    </row>
    <row r="5" spans="1:9" x14ac:dyDescent="0.45">
      <c r="A5" s="176" t="s">
        <v>44</v>
      </c>
      <c r="B5" s="174" t="s">
        <v>28</v>
      </c>
      <c r="C5" s="280" t="s">
        <v>29</v>
      </c>
      <c r="D5" s="280"/>
      <c r="E5" s="280"/>
      <c r="F5" s="280"/>
      <c r="G5" s="280"/>
      <c r="H5" s="280"/>
      <c r="I5" s="281"/>
    </row>
    <row r="6" spans="1:9" x14ac:dyDescent="0.45">
      <c r="A6" s="7"/>
      <c r="B6" s="164"/>
      <c r="C6" s="164"/>
      <c r="D6" s="165"/>
      <c r="E6" s="106"/>
      <c r="F6" s="106"/>
      <c r="G6" s="106"/>
      <c r="H6" s="106"/>
      <c r="I6" s="167"/>
    </row>
    <row r="7" spans="1:9" x14ac:dyDescent="0.45">
      <c r="A7" s="114" t="s">
        <v>45</v>
      </c>
      <c r="B7" s="34" t="s">
        <v>46</v>
      </c>
      <c r="C7" s="34" t="s">
        <v>47</v>
      </c>
      <c r="D7" s="35" t="s">
        <v>48</v>
      </c>
      <c r="E7" s="33" t="s">
        <v>49</v>
      </c>
      <c r="F7" s="36" t="s">
        <v>50</v>
      </c>
      <c r="G7" s="33" t="s">
        <v>9</v>
      </c>
      <c r="H7" s="37" t="s">
        <v>51</v>
      </c>
      <c r="I7" s="115" t="s">
        <v>52</v>
      </c>
    </row>
    <row r="8" spans="1:9" x14ac:dyDescent="0.45">
      <c r="A8" s="123"/>
      <c r="B8" s="195"/>
      <c r="C8" s="195"/>
      <c r="D8" s="196"/>
      <c r="E8" s="197"/>
      <c r="F8" s="198"/>
      <c r="G8" s="198"/>
      <c r="H8" s="198"/>
      <c r="I8" s="124"/>
    </row>
    <row r="9" spans="1:9" x14ac:dyDescent="0.45">
      <c r="A9" s="125" t="s">
        <v>53</v>
      </c>
      <c r="B9" s="38" t="s">
        <v>36</v>
      </c>
      <c r="C9" s="39" t="s">
        <v>37</v>
      </c>
      <c r="D9" s="40"/>
      <c r="E9" s="41"/>
      <c r="F9" s="42"/>
      <c r="G9" s="42">
        <f>SUM(G10:G12)</f>
        <v>0</v>
      </c>
      <c r="H9" s="42"/>
      <c r="I9" s="126">
        <f>SUM(I10:I12)</f>
        <v>0</v>
      </c>
    </row>
    <row r="10" spans="1:9" ht="30.4" x14ac:dyDescent="0.45">
      <c r="A10" s="129">
        <v>1</v>
      </c>
      <c r="B10" s="48"/>
      <c r="C10" s="53" t="s">
        <v>125</v>
      </c>
      <c r="D10" s="49" t="s">
        <v>58</v>
      </c>
      <c r="E10" s="50">
        <v>18</v>
      </c>
      <c r="F10" s="51">
        <v>0</v>
      </c>
      <c r="G10" s="52">
        <f>ROUND(E10*F10,2)</f>
        <v>0</v>
      </c>
      <c r="H10" s="51">
        <v>0</v>
      </c>
      <c r="I10" s="130">
        <f>ROUND(E10*H10,2)</f>
        <v>0</v>
      </c>
    </row>
    <row r="11" spans="1:9" ht="18" customHeight="1" x14ac:dyDescent="0.45">
      <c r="A11" s="129">
        <v>2</v>
      </c>
      <c r="B11" s="48"/>
      <c r="C11" s="53" t="s">
        <v>88</v>
      </c>
      <c r="D11" s="49" t="s">
        <v>58</v>
      </c>
      <c r="E11" s="50">
        <v>1</v>
      </c>
      <c r="F11" s="51">
        <v>0</v>
      </c>
      <c r="G11" s="52">
        <f>ROUND(E11*F11,2)</f>
        <v>0</v>
      </c>
      <c r="H11" s="51">
        <v>0</v>
      </c>
      <c r="I11" s="130">
        <f>ROUND(E11*H11,2)</f>
        <v>0</v>
      </c>
    </row>
    <row r="12" spans="1:9" x14ac:dyDescent="0.45">
      <c r="A12" s="202"/>
      <c r="B12" s="203"/>
      <c r="C12" s="296" t="s">
        <v>88</v>
      </c>
      <c r="D12" s="297"/>
      <c r="E12" s="297"/>
      <c r="F12" s="297"/>
      <c r="G12" s="297"/>
      <c r="H12" s="204"/>
      <c r="I12" s="205"/>
    </row>
    <row r="13" spans="1:9" x14ac:dyDescent="0.45">
      <c r="A13" s="123"/>
      <c r="B13" s="195"/>
      <c r="C13" s="201"/>
      <c r="D13" s="196"/>
      <c r="E13" s="133"/>
      <c r="F13" s="133"/>
      <c r="G13" s="133"/>
      <c r="H13" s="133"/>
      <c r="I13" s="134"/>
    </row>
    <row r="14" spans="1:9" x14ac:dyDescent="0.45">
      <c r="A14" s="169"/>
      <c r="B14" s="71" t="s">
        <v>9</v>
      </c>
      <c r="C14" s="75"/>
      <c r="D14" s="76"/>
      <c r="E14" s="77"/>
      <c r="F14" s="77"/>
      <c r="G14" s="74">
        <f>G9</f>
        <v>0</v>
      </c>
      <c r="H14" s="73"/>
      <c r="I14" s="177">
        <f>I9</f>
        <v>0</v>
      </c>
    </row>
    <row r="15" spans="1:9" ht="16.149999999999999" thickBot="1" x14ac:dyDescent="0.55000000000000004">
      <c r="A15" s="28"/>
      <c r="B15" s="178" t="s">
        <v>85</v>
      </c>
      <c r="C15" s="138"/>
      <c r="D15" s="138"/>
      <c r="E15" s="138"/>
      <c r="F15" s="138"/>
      <c r="G15" s="138"/>
      <c r="H15" s="172"/>
      <c r="I15" s="173">
        <f>SUM(G14,I14)</f>
        <v>0</v>
      </c>
    </row>
  </sheetData>
  <mergeCells count="5">
    <mergeCell ref="A2:G2"/>
    <mergeCell ref="C12:G12"/>
    <mergeCell ref="C4:I4"/>
    <mergeCell ref="C5:I5"/>
    <mergeCell ref="C3:I3"/>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18729-E383-47B8-9586-7143C979C79B}">
  <dimension ref="A1:I28"/>
  <sheetViews>
    <sheetView zoomScale="85" zoomScaleNormal="85" workbookViewId="0">
      <selection activeCell="F30" sqref="F30:F31"/>
    </sheetView>
  </sheetViews>
  <sheetFormatPr defaultRowHeight="14.25" x14ac:dyDescent="0.45"/>
  <cols>
    <col min="1" max="1" width="4.265625" customWidth="1"/>
    <col min="2" max="2" width="11.73046875" customWidth="1"/>
    <col min="3" max="3" width="54.265625" customWidth="1"/>
    <col min="7" max="7" width="10.59765625" customWidth="1"/>
    <col min="9" max="9" width="11.59765625" customWidth="1"/>
  </cols>
  <sheetData>
    <row r="1" spans="1:9" ht="14.65" thickBot="1" x14ac:dyDescent="0.5">
      <c r="A1" s="108"/>
      <c r="B1" s="109"/>
      <c r="C1" s="109"/>
      <c r="D1" s="109"/>
      <c r="E1" s="109"/>
      <c r="F1" s="109"/>
      <c r="G1" s="109"/>
      <c r="H1" s="109"/>
      <c r="I1" s="110"/>
    </row>
    <row r="2" spans="1:9" ht="15.4" x14ac:dyDescent="0.45">
      <c r="A2" s="278" t="s">
        <v>41</v>
      </c>
      <c r="B2" s="279"/>
      <c r="C2" s="279"/>
      <c r="D2" s="279"/>
      <c r="E2" s="279"/>
      <c r="F2" s="279"/>
      <c r="G2" s="279"/>
      <c r="H2" s="109"/>
      <c r="I2" s="110"/>
    </row>
    <row r="3" spans="1:9" x14ac:dyDescent="0.45">
      <c r="A3" s="159" t="s">
        <v>42</v>
      </c>
      <c r="B3" s="161" t="s">
        <v>104</v>
      </c>
      <c r="C3" s="228" t="s">
        <v>103</v>
      </c>
      <c r="D3" s="228"/>
      <c r="E3" s="228"/>
      <c r="F3" s="228"/>
      <c r="G3" s="228"/>
      <c r="H3" s="228"/>
      <c r="I3" s="229"/>
    </row>
    <row r="4" spans="1:9" x14ac:dyDescent="0.45">
      <c r="A4" s="112" t="s">
        <v>43</v>
      </c>
      <c r="B4" s="162" t="s">
        <v>24</v>
      </c>
      <c r="C4" s="282" t="s">
        <v>25</v>
      </c>
      <c r="D4" s="282"/>
      <c r="E4" s="282"/>
      <c r="F4" s="282"/>
      <c r="G4" s="282"/>
      <c r="H4" s="282"/>
      <c r="I4" s="283"/>
    </row>
    <row r="5" spans="1:9" x14ac:dyDescent="0.45">
      <c r="A5" s="168" t="s">
        <v>44</v>
      </c>
      <c r="B5" s="174" t="s">
        <v>26</v>
      </c>
      <c r="C5" s="280" t="s">
        <v>89</v>
      </c>
      <c r="D5" s="280"/>
      <c r="E5" s="280"/>
      <c r="F5" s="280"/>
      <c r="G5" s="280"/>
      <c r="H5" s="280"/>
      <c r="I5" s="281"/>
    </row>
    <row r="6" spans="1:9" x14ac:dyDescent="0.45">
      <c r="A6" s="166"/>
      <c r="B6" s="164"/>
      <c r="C6" s="164"/>
      <c r="D6" s="165"/>
      <c r="E6" s="106"/>
      <c r="F6" s="106"/>
      <c r="G6" s="106"/>
      <c r="H6" s="106"/>
      <c r="I6" s="167"/>
    </row>
    <row r="7" spans="1:9" x14ac:dyDescent="0.45">
      <c r="A7" s="140" t="s">
        <v>45</v>
      </c>
      <c r="B7" s="141" t="s">
        <v>46</v>
      </c>
      <c r="C7" s="141" t="s">
        <v>47</v>
      </c>
      <c r="D7" s="142" t="s">
        <v>48</v>
      </c>
      <c r="E7" s="143" t="s">
        <v>49</v>
      </c>
      <c r="F7" s="144" t="s">
        <v>50</v>
      </c>
      <c r="G7" s="143" t="s">
        <v>9</v>
      </c>
      <c r="H7" s="145" t="s">
        <v>51</v>
      </c>
      <c r="I7" s="146" t="s">
        <v>52</v>
      </c>
    </row>
    <row r="8" spans="1:9" x14ac:dyDescent="0.45">
      <c r="A8" s="123"/>
      <c r="B8" s="195"/>
      <c r="C8" s="195"/>
      <c r="D8" s="196"/>
      <c r="E8" s="197"/>
      <c r="F8" s="198"/>
      <c r="G8" s="198"/>
      <c r="H8" s="198"/>
      <c r="I8" s="124"/>
    </row>
    <row r="9" spans="1:9" x14ac:dyDescent="0.45">
      <c r="A9" s="118" t="s">
        <v>53</v>
      </c>
      <c r="B9" s="92" t="s">
        <v>36</v>
      </c>
      <c r="C9" s="93" t="s">
        <v>37</v>
      </c>
      <c r="D9" s="94"/>
      <c r="E9" s="95"/>
      <c r="F9" s="96"/>
      <c r="G9" s="96">
        <f>SUM(G10:G20,)</f>
        <v>0</v>
      </c>
      <c r="H9" s="96"/>
      <c r="I9" s="119">
        <f>SUM(I10:I20)</f>
        <v>0</v>
      </c>
    </row>
    <row r="10" spans="1:9" ht="31.9" customHeight="1" x14ac:dyDescent="0.45">
      <c r="A10" s="120">
        <v>1</v>
      </c>
      <c r="B10" s="97"/>
      <c r="C10" s="98" t="s">
        <v>91</v>
      </c>
      <c r="D10" s="103" t="s">
        <v>54</v>
      </c>
      <c r="E10" s="100">
        <v>40</v>
      </c>
      <c r="F10" s="101">
        <v>0</v>
      </c>
      <c r="G10" s="102">
        <f t="shared" ref="G10:G19" si="0">ROUND(E10*F10,2)</f>
        <v>0</v>
      </c>
      <c r="H10" s="101">
        <v>0</v>
      </c>
      <c r="I10" s="121">
        <f t="shared" ref="I10:I19" si="1">ROUND(E10*H10,2)</f>
        <v>0</v>
      </c>
    </row>
    <row r="11" spans="1:9" ht="35.75" customHeight="1" x14ac:dyDescent="0.45">
      <c r="A11" s="120">
        <v>2</v>
      </c>
      <c r="B11" s="97"/>
      <c r="C11" s="98" t="s">
        <v>90</v>
      </c>
      <c r="D11" s="103" t="s">
        <v>54</v>
      </c>
      <c r="E11" s="100">
        <v>576</v>
      </c>
      <c r="F11" s="101">
        <v>0</v>
      </c>
      <c r="G11" s="102">
        <f t="shared" si="0"/>
        <v>0</v>
      </c>
      <c r="H11" s="101">
        <v>0</v>
      </c>
      <c r="I11" s="121">
        <f t="shared" si="1"/>
        <v>0</v>
      </c>
    </row>
    <row r="12" spans="1:9" ht="30.4" customHeight="1" x14ac:dyDescent="0.45">
      <c r="A12" s="120">
        <v>3</v>
      </c>
      <c r="B12" s="97"/>
      <c r="C12" s="147" t="s">
        <v>110</v>
      </c>
      <c r="D12" s="103" t="s">
        <v>54</v>
      </c>
      <c r="E12" s="100">
        <v>288</v>
      </c>
      <c r="F12" s="101">
        <v>0</v>
      </c>
      <c r="G12" s="102">
        <f t="shared" ref="G12" si="2">ROUND(E12*F12,2)</f>
        <v>0</v>
      </c>
      <c r="H12" s="101">
        <v>0</v>
      </c>
      <c r="I12" s="121">
        <f t="shared" ref="I12" si="3">ROUND(E12*H12,2)</f>
        <v>0</v>
      </c>
    </row>
    <row r="13" spans="1:9" ht="40.5" x14ac:dyDescent="0.45">
      <c r="A13" s="120">
        <v>4</v>
      </c>
      <c r="B13" s="97"/>
      <c r="C13" s="98" t="s">
        <v>83</v>
      </c>
      <c r="D13" s="103" t="s">
        <v>54</v>
      </c>
      <c r="E13" s="100">
        <v>20</v>
      </c>
      <c r="F13" s="101">
        <v>0</v>
      </c>
      <c r="G13" s="102">
        <f t="shared" si="0"/>
        <v>0</v>
      </c>
      <c r="H13" s="101">
        <v>0</v>
      </c>
      <c r="I13" s="121">
        <f t="shared" si="1"/>
        <v>0</v>
      </c>
    </row>
    <row r="14" spans="1:9" ht="20.25" x14ac:dyDescent="0.45">
      <c r="A14" s="120">
        <v>5</v>
      </c>
      <c r="B14" s="97"/>
      <c r="C14" s="98" t="s">
        <v>80</v>
      </c>
      <c r="D14" s="103" t="s">
        <v>81</v>
      </c>
      <c r="E14" s="100">
        <v>1</v>
      </c>
      <c r="F14" s="101">
        <v>0</v>
      </c>
      <c r="G14" s="102">
        <f t="shared" si="0"/>
        <v>0</v>
      </c>
      <c r="H14" s="101">
        <v>0</v>
      </c>
      <c r="I14" s="121">
        <f t="shared" si="1"/>
        <v>0</v>
      </c>
    </row>
    <row r="15" spans="1:9" ht="22.05" customHeight="1" x14ac:dyDescent="0.45">
      <c r="A15" s="120">
        <v>6</v>
      </c>
      <c r="B15" s="97"/>
      <c r="C15" s="98" t="s">
        <v>115</v>
      </c>
      <c r="D15" s="99" t="s">
        <v>58</v>
      </c>
      <c r="E15" s="100">
        <v>39</v>
      </c>
      <c r="F15" s="101">
        <v>0</v>
      </c>
      <c r="G15" s="102">
        <f>ROUND(E15*F15,2)</f>
        <v>0</v>
      </c>
      <c r="H15" s="101">
        <v>0</v>
      </c>
      <c r="I15" s="121">
        <f>ROUND(E15*H15,2)</f>
        <v>0</v>
      </c>
    </row>
    <row r="16" spans="1:9" x14ac:dyDescent="0.45">
      <c r="A16" s="120">
        <v>7</v>
      </c>
      <c r="B16" s="97"/>
      <c r="C16" s="98" t="s">
        <v>114</v>
      </c>
      <c r="D16" s="99" t="s">
        <v>58</v>
      </c>
      <c r="E16" s="100">
        <v>20</v>
      </c>
      <c r="F16" s="101">
        <v>0</v>
      </c>
      <c r="G16" s="102">
        <f t="shared" ref="G16" si="4">ROUND(E16*F16,2)</f>
        <v>0</v>
      </c>
      <c r="H16" s="101">
        <v>0</v>
      </c>
      <c r="I16" s="121">
        <f t="shared" ref="I16" si="5">ROUND(E16*H16,2)</f>
        <v>0</v>
      </c>
    </row>
    <row r="17" spans="1:9" x14ac:dyDescent="0.45">
      <c r="A17" s="120">
        <v>8</v>
      </c>
      <c r="B17" s="97"/>
      <c r="C17" s="98" t="s">
        <v>116</v>
      </c>
      <c r="D17" s="99" t="s">
        <v>58</v>
      </c>
      <c r="E17" s="100">
        <v>40</v>
      </c>
      <c r="F17" s="101">
        <v>0</v>
      </c>
      <c r="G17" s="102">
        <f t="shared" ref="G17" si="6">ROUND(E17*F17,2)</f>
        <v>0</v>
      </c>
      <c r="H17" s="101">
        <v>0</v>
      </c>
      <c r="I17" s="121">
        <f t="shared" ref="I17" si="7">ROUND(E17*H17,2)</f>
        <v>0</v>
      </c>
    </row>
    <row r="18" spans="1:9" ht="21.75" customHeight="1" x14ac:dyDescent="0.45">
      <c r="A18" s="120">
        <v>9</v>
      </c>
      <c r="B18" s="97"/>
      <c r="C18" s="98" t="s">
        <v>111</v>
      </c>
      <c r="D18" s="99" t="s">
        <v>112</v>
      </c>
      <c r="E18" s="100">
        <v>1</v>
      </c>
      <c r="F18" s="101">
        <v>0</v>
      </c>
      <c r="G18" s="102">
        <f>ROUND(E18*F18,2)</f>
        <v>0</v>
      </c>
      <c r="H18" s="101">
        <v>0</v>
      </c>
      <c r="I18" s="121">
        <f>ROUND(E18*H18,2)</f>
        <v>0</v>
      </c>
    </row>
    <row r="19" spans="1:9" ht="31.9" customHeight="1" x14ac:dyDescent="0.45">
      <c r="A19" s="120">
        <v>10</v>
      </c>
      <c r="B19" s="97"/>
      <c r="C19" s="147" t="s">
        <v>117</v>
      </c>
      <c r="D19" s="103" t="s">
        <v>58</v>
      </c>
      <c r="E19" s="100">
        <v>20</v>
      </c>
      <c r="F19" s="101">
        <v>0</v>
      </c>
      <c r="G19" s="102">
        <f t="shared" si="0"/>
        <v>0</v>
      </c>
      <c r="H19" s="101">
        <v>0</v>
      </c>
      <c r="I19" s="121">
        <f t="shared" si="1"/>
        <v>0</v>
      </c>
    </row>
    <row r="20" spans="1:9" x14ac:dyDescent="0.45">
      <c r="A20" s="120">
        <v>11</v>
      </c>
      <c r="B20" s="97"/>
      <c r="C20" s="98" t="s">
        <v>113</v>
      </c>
      <c r="D20" s="99" t="s">
        <v>112</v>
      </c>
      <c r="E20" s="100">
        <v>1</v>
      </c>
      <c r="F20" s="101">
        <v>0</v>
      </c>
      <c r="G20" s="102">
        <f>ROUND(E20*F20,2)</f>
        <v>0</v>
      </c>
      <c r="H20" s="101">
        <v>0</v>
      </c>
      <c r="I20" s="121">
        <f>ROUND(E20*H20,2)</f>
        <v>0</v>
      </c>
    </row>
    <row r="21" spans="1:9" x14ac:dyDescent="0.45">
      <c r="A21" s="116"/>
      <c r="B21" s="88"/>
      <c r="C21" s="105"/>
      <c r="D21" s="89"/>
      <c r="E21" s="87"/>
      <c r="F21" s="87"/>
      <c r="G21" s="87"/>
      <c r="H21" s="87"/>
      <c r="I21" s="148"/>
    </row>
    <row r="22" spans="1:9" x14ac:dyDescent="0.45">
      <c r="A22" s="122"/>
      <c r="B22" s="71" t="s">
        <v>9</v>
      </c>
      <c r="C22" s="55"/>
      <c r="D22" s="56"/>
      <c r="E22" s="57"/>
      <c r="F22" s="57"/>
      <c r="G22" s="72">
        <f>G9</f>
        <v>0</v>
      </c>
      <c r="H22" s="73"/>
      <c r="I22" s="135">
        <f>I9</f>
        <v>0</v>
      </c>
    </row>
    <row r="23" spans="1:9" ht="16.149999999999999" thickBot="1" x14ac:dyDescent="0.55000000000000004">
      <c r="A23" s="136"/>
      <c r="B23" s="137" t="s">
        <v>85</v>
      </c>
      <c r="C23" s="138"/>
      <c r="D23" s="138"/>
      <c r="E23" s="138"/>
      <c r="F23" s="138"/>
      <c r="G23" s="138"/>
      <c r="H23" s="138"/>
      <c r="I23" s="139">
        <f>SUM(G22,I22)</f>
        <v>0</v>
      </c>
    </row>
    <row r="25" spans="1:9" ht="15" customHeight="1" x14ac:dyDescent="0.45"/>
    <row r="28" spans="1:9" ht="24" customHeight="1" x14ac:dyDescent="0.45"/>
  </sheetData>
  <mergeCells count="4">
    <mergeCell ref="C3:I3"/>
    <mergeCell ref="C4:I4"/>
    <mergeCell ref="C5:I5"/>
    <mergeCell ref="A2:G2"/>
  </mergeCells>
  <pageMargins left="0.70866141732283472" right="0.70866141732283472" top="0.78740157480314965" bottom="0.78740157480314965"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3823E-FAF5-44EA-A8B1-8A891C0791E1}">
  <dimension ref="A1:I26"/>
  <sheetViews>
    <sheetView zoomScaleNormal="100" workbookViewId="0">
      <selection activeCell="G20" sqref="G20"/>
    </sheetView>
  </sheetViews>
  <sheetFormatPr defaultRowHeight="14.25" x14ac:dyDescent="0.45"/>
  <cols>
    <col min="1" max="1" width="3.3984375" customWidth="1"/>
    <col min="2" max="2" width="11.59765625" customWidth="1"/>
    <col min="3" max="3" width="43.265625" customWidth="1"/>
  </cols>
  <sheetData>
    <row r="1" spans="1:9" ht="14.65" thickBot="1" x14ac:dyDescent="0.5"/>
    <row r="2" spans="1:9" ht="15.4" x14ac:dyDescent="0.45">
      <c r="A2" s="301" t="s">
        <v>41</v>
      </c>
      <c r="B2" s="302"/>
      <c r="C2" s="302"/>
      <c r="D2" s="302"/>
      <c r="E2" s="302"/>
      <c r="F2" s="302"/>
      <c r="G2" s="302"/>
      <c r="H2" s="302"/>
      <c r="I2" s="303"/>
    </row>
    <row r="3" spans="1:9" ht="15.4" customHeight="1" x14ac:dyDescent="0.45">
      <c r="A3" s="159" t="s">
        <v>42</v>
      </c>
      <c r="B3" s="161" t="s">
        <v>104</v>
      </c>
      <c r="C3" s="298" t="s">
        <v>103</v>
      </c>
      <c r="D3" s="299"/>
      <c r="E3" s="299"/>
      <c r="F3" s="299"/>
      <c r="G3" s="299"/>
      <c r="H3" s="299"/>
      <c r="I3" s="300"/>
    </row>
    <row r="4" spans="1:9" x14ac:dyDescent="0.45">
      <c r="A4" s="112" t="s">
        <v>43</v>
      </c>
      <c r="B4" s="162" t="s">
        <v>24</v>
      </c>
      <c r="C4" s="282" t="s">
        <v>25</v>
      </c>
      <c r="D4" s="282"/>
      <c r="E4" s="282"/>
      <c r="F4" s="282"/>
      <c r="G4" s="282"/>
      <c r="H4" s="282"/>
      <c r="I4" s="283"/>
    </row>
    <row r="5" spans="1:9" x14ac:dyDescent="0.45">
      <c r="A5" s="160" t="s">
        <v>44</v>
      </c>
      <c r="B5" s="163" t="s">
        <v>30</v>
      </c>
      <c r="C5" s="306" t="s">
        <v>10</v>
      </c>
      <c r="D5" s="306"/>
      <c r="E5" s="306"/>
      <c r="F5" s="306"/>
      <c r="G5" s="306"/>
      <c r="H5" s="306"/>
      <c r="I5" s="307"/>
    </row>
    <row r="6" spans="1:9" x14ac:dyDescent="0.45">
      <c r="A6" s="166"/>
      <c r="B6" s="164"/>
      <c r="C6" s="164"/>
      <c r="D6" s="165"/>
      <c r="E6" s="106"/>
      <c r="F6" s="106"/>
      <c r="G6" s="106"/>
      <c r="H6" s="106"/>
      <c r="I6" s="167"/>
    </row>
    <row r="7" spans="1:9" ht="28.5" x14ac:dyDescent="0.45">
      <c r="A7" s="140" t="s">
        <v>45</v>
      </c>
      <c r="B7" s="141" t="s">
        <v>46</v>
      </c>
      <c r="C7" s="141" t="s">
        <v>47</v>
      </c>
      <c r="D7" s="142" t="s">
        <v>48</v>
      </c>
      <c r="E7" s="143" t="s">
        <v>49</v>
      </c>
      <c r="F7" s="143" t="s">
        <v>50</v>
      </c>
      <c r="G7" s="143" t="s">
        <v>9</v>
      </c>
      <c r="H7" s="145" t="s">
        <v>51</v>
      </c>
      <c r="I7" s="146" t="s">
        <v>52</v>
      </c>
    </row>
    <row r="8" spans="1:9" x14ac:dyDescent="0.45">
      <c r="A8" s="116"/>
      <c r="B8" s="88"/>
      <c r="C8" s="88"/>
      <c r="D8" s="89"/>
      <c r="E8" s="90"/>
      <c r="F8" s="91"/>
      <c r="G8" s="91"/>
      <c r="H8" s="91"/>
      <c r="I8" s="117"/>
    </row>
    <row r="9" spans="1:9" x14ac:dyDescent="0.45">
      <c r="A9" s="118" t="s">
        <v>53</v>
      </c>
      <c r="B9" s="92" t="s">
        <v>40</v>
      </c>
      <c r="C9" s="93" t="s">
        <v>10</v>
      </c>
      <c r="D9" s="94"/>
      <c r="E9" s="95"/>
      <c r="F9" s="96"/>
      <c r="G9" s="96">
        <f>SUM(G10:G14)</f>
        <v>0</v>
      </c>
      <c r="H9" s="96"/>
      <c r="I9" s="119">
        <f>SUM(I10:I14)</f>
        <v>0</v>
      </c>
    </row>
    <row r="10" spans="1:9" ht="25.25" customHeight="1" x14ac:dyDescent="0.45">
      <c r="A10" s="120">
        <v>1</v>
      </c>
      <c r="B10" s="97"/>
      <c r="C10" s="98" t="s">
        <v>77</v>
      </c>
      <c r="D10" s="103" t="s">
        <v>73</v>
      </c>
      <c r="E10" s="100">
        <v>6</v>
      </c>
      <c r="F10" s="101">
        <v>0</v>
      </c>
      <c r="G10" s="102">
        <f>ROUND(E10*F10,2)</f>
        <v>0</v>
      </c>
      <c r="H10" s="101">
        <v>0</v>
      </c>
      <c r="I10" s="121">
        <f>ROUND(E10*H10,2)</f>
        <v>0</v>
      </c>
    </row>
    <row r="11" spans="1:9" ht="31.05" customHeight="1" x14ac:dyDescent="0.45">
      <c r="A11" s="120">
        <v>2</v>
      </c>
      <c r="B11" s="97"/>
      <c r="C11" s="98" t="s">
        <v>60</v>
      </c>
      <c r="D11" s="103" t="s">
        <v>73</v>
      </c>
      <c r="E11" s="100">
        <v>4</v>
      </c>
      <c r="F11" s="101">
        <v>0</v>
      </c>
      <c r="G11" s="102">
        <f>ROUND(E11*F11,2)</f>
        <v>0</v>
      </c>
      <c r="H11" s="101">
        <v>0</v>
      </c>
      <c r="I11" s="121">
        <f>ROUND(E11*H11,2)</f>
        <v>0</v>
      </c>
    </row>
    <row r="12" spans="1:9" ht="24.5" customHeight="1" x14ac:dyDescent="0.45">
      <c r="A12" s="120">
        <v>3</v>
      </c>
      <c r="B12" s="97"/>
      <c r="C12" s="98" t="s">
        <v>59</v>
      </c>
      <c r="D12" s="103" t="s">
        <v>120</v>
      </c>
      <c r="E12" s="100">
        <v>1</v>
      </c>
      <c r="F12" s="101">
        <v>0</v>
      </c>
      <c r="G12" s="102">
        <f>ROUND(E12*F12,2)</f>
        <v>0</v>
      </c>
      <c r="H12" s="101">
        <v>0</v>
      </c>
      <c r="I12" s="121">
        <f>ROUND(E12*H12,2)</f>
        <v>0</v>
      </c>
    </row>
    <row r="13" spans="1:9" ht="23" customHeight="1" x14ac:dyDescent="0.45">
      <c r="A13" s="120">
        <v>4</v>
      </c>
      <c r="B13" s="97"/>
      <c r="C13" s="98" t="s">
        <v>93</v>
      </c>
      <c r="D13" s="103" t="s">
        <v>58</v>
      </c>
      <c r="E13" s="100">
        <v>8</v>
      </c>
      <c r="F13" s="101">
        <v>0</v>
      </c>
      <c r="G13" s="102">
        <f>ROUND(E13*F13,2)</f>
        <v>0</v>
      </c>
      <c r="H13" s="101">
        <v>0</v>
      </c>
      <c r="I13" s="121">
        <f>ROUND(E13*H13,2)</f>
        <v>0</v>
      </c>
    </row>
    <row r="14" spans="1:9" ht="14.65" thickBot="1" x14ac:dyDescent="0.5">
      <c r="A14" s="149">
        <v>5</v>
      </c>
      <c r="B14" s="107"/>
      <c r="C14" s="150" t="s">
        <v>95</v>
      </c>
      <c r="D14" s="151" t="s">
        <v>96</v>
      </c>
      <c r="E14" s="152">
        <v>0</v>
      </c>
      <c r="F14" s="153">
        <v>8</v>
      </c>
      <c r="G14" s="154">
        <f>ROUND(E14*F14,2)</f>
        <v>0</v>
      </c>
      <c r="H14" s="153">
        <v>0</v>
      </c>
      <c r="I14" s="155">
        <f>ROUND(E14*H14,2)</f>
        <v>0</v>
      </c>
    </row>
    <row r="15" spans="1:9" ht="14.65" thickBot="1" x14ac:dyDescent="0.5">
      <c r="A15" s="156"/>
      <c r="B15" s="157" t="s">
        <v>9</v>
      </c>
      <c r="C15" s="158"/>
      <c r="D15" s="158"/>
      <c r="E15" s="158"/>
      <c r="F15" s="158"/>
      <c r="G15" s="158"/>
      <c r="H15" s="304">
        <f>SUM(G9,I9)</f>
        <v>0</v>
      </c>
      <c r="I15" s="305"/>
    </row>
    <row r="23" spans="3:8" x14ac:dyDescent="0.45">
      <c r="C23" s="86"/>
      <c r="D23" s="86"/>
      <c r="E23" s="86"/>
      <c r="F23" s="86"/>
      <c r="G23" s="86"/>
      <c r="H23" s="86"/>
    </row>
    <row r="24" spans="3:8" x14ac:dyDescent="0.45">
      <c r="C24" s="86"/>
      <c r="D24" s="86"/>
      <c r="E24" s="86"/>
      <c r="F24" s="86"/>
      <c r="G24" s="86"/>
      <c r="H24" s="86"/>
    </row>
    <row r="25" spans="3:8" x14ac:dyDescent="0.45">
      <c r="C25" s="86"/>
      <c r="D25" s="86"/>
      <c r="E25" s="86"/>
      <c r="F25" s="86"/>
      <c r="G25" s="86"/>
      <c r="H25" s="86"/>
    </row>
    <row r="26" spans="3:8" x14ac:dyDescent="0.45">
      <c r="C26" s="86"/>
      <c r="D26" s="86"/>
      <c r="E26" s="86"/>
      <c r="F26" s="86"/>
      <c r="G26" s="86"/>
      <c r="H26" s="86"/>
    </row>
  </sheetData>
  <mergeCells count="5">
    <mergeCell ref="A2:I2"/>
    <mergeCell ref="H15:I15"/>
    <mergeCell ref="C4:I4"/>
    <mergeCell ref="C5:I5"/>
    <mergeCell ref="C3:I3"/>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9</vt:i4>
      </vt:variant>
    </vt:vector>
  </HeadingPairs>
  <TitlesOfParts>
    <vt:vector size="15" baseType="lpstr">
      <vt:lpstr>Stavba</vt:lpstr>
      <vt:lpstr>Elektro mat ZT</vt:lpstr>
      <vt:lpstr>DT1</vt:lpstr>
      <vt:lpstr>Reg. ventil</vt:lpstr>
      <vt:lpstr>Elektro mat IRC</vt:lpstr>
      <vt:lpstr>Ost. nákl.</vt:lpstr>
      <vt:lpstr>CenaCelkemBezDPH</vt:lpstr>
      <vt:lpstr>DPHSni</vt:lpstr>
      <vt:lpstr>DPHZakl</vt:lpstr>
      <vt:lpstr>Mena</vt:lpstr>
      <vt:lpstr>Stavba!SazbaDPH1</vt:lpstr>
      <vt:lpstr>Stavba!SazbaDPH2</vt:lpstr>
      <vt:lpstr>ZakladDPHSni</vt:lpstr>
      <vt:lpstr>ZakladDPHZakl</vt:lpstr>
      <vt:lpstr>Zaokrouhleni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Luděk Skácel</dc:creator>
  <cp:lastModifiedBy>lu sk</cp:lastModifiedBy>
  <cp:lastPrinted>2025-04-12T08:08:18Z</cp:lastPrinted>
  <dcterms:created xsi:type="dcterms:W3CDTF">2023-09-18T12:23:18Z</dcterms:created>
  <dcterms:modified xsi:type="dcterms:W3CDTF">2025-04-12T14:12:43Z</dcterms:modified>
</cp:coreProperties>
</file>